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336E4C13-2736-4298-B88D-3F3DAE977711}" xr6:coauthVersionLast="47" xr6:coauthVersionMax="47" xr10:uidLastSave="{00000000-0000-0000-0000-000000000000}"/>
  <bookViews>
    <workbookView xWindow="-110" yWindow="-110" windowWidth="19420" windowHeight="10420" firstSheet="1" activeTab="1" xr2:uid="{E24A5127-EFF1-4A8C-B47D-3A14E727A21D}"/>
  </bookViews>
  <sheets>
    <sheet name="Guide" sheetId="18" state="hidden" r:id="rId1"/>
    <sheet name="Submission" sheetId="19" r:id="rId2"/>
    <sheet name="Over £25K" sheetId="16" state="hidden" r:id="rId3"/>
    <sheet name="Database" sheetId="15" state="hidden" r:id="rId4"/>
    <sheet name="Payment run" sheetId="17" state="hidden" r:id="rId5"/>
  </sheets>
  <definedNames>
    <definedName name="_xlnm._FilterDatabase" localSheetId="3" hidden="1">Database!$A$1:$F$56</definedName>
    <definedName name="_xlnm._FilterDatabase" localSheetId="2" hidden="1">'Over £25K'!$A$1:$J$1</definedName>
    <definedName name="_xlnm._FilterDatabase" localSheetId="4" hidden="1">'Payment run'!$A$1:$G$1</definedName>
    <definedName name="_xlnm.Print_Area" localSheetId="1">Submission!$A$1:$J$8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17" l="1"/>
  <c r="A38" i="16"/>
  <c r="C38" i="16"/>
  <c r="D38" i="16"/>
  <c r="E38" i="16"/>
  <c r="F38" i="16"/>
  <c r="G38" i="16"/>
  <c r="H38" i="16"/>
  <c r="I38" i="16"/>
  <c r="J38" i="16"/>
  <c r="A39" i="16"/>
  <c r="C39" i="16"/>
  <c r="D39" i="16"/>
  <c r="E39" i="16"/>
  <c r="F39" i="16"/>
  <c r="G39" i="16"/>
  <c r="H39" i="16"/>
  <c r="I39" i="16"/>
  <c r="J39" i="16"/>
  <c r="A40" i="16"/>
  <c r="C40" i="16"/>
  <c r="D40" i="16"/>
  <c r="E40" i="16"/>
  <c r="F40" i="16"/>
  <c r="G40" i="16"/>
  <c r="H40" i="16"/>
  <c r="I40" i="16"/>
  <c r="J40" i="16"/>
  <c r="A41" i="16"/>
  <c r="C41" i="16"/>
  <c r="D41" i="16"/>
  <c r="E41" i="16"/>
  <c r="F41" i="16"/>
  <c r="G41" i="16"/>
  <c r="H41" i="16"/>
  <c r="I41" i="16"/>
  <c r="J41" i="16"/>
  <c r="A42" i="16"/>
  <c r="C42" i="16"/>
  <c r="D42" i="16"/>
  <c r="E42" i="16"/>
  <c r="F42" i="16"/>
  <c r="G42" i="16"/>
  <c r="H42" i="16"/>
  <c r="I42" i="16"/>
  <c r="J42" i="16"/>
  <c r="A43" i="16"/>
  <c r="C43" i="16"/>
  <c r="D43" i="16"/>
  <c r="E43" i="16"/>
  <c r="F43" i="16"/>
  <c r="G43" i="16"/>
  <c r="H43" i="16"/>
  <c r="I43" i="16"/>
  <c r="J43" i="16"/>
  <c r="A44" i="16"/>
  <c r="C44" i="16"/>
  <c r="D44" i="16"/>
  <c r="E44" i="16"/>
  <c r="F44" i="16"/>
  <c r="G44" i="16"/>
  <c r="H44" i="16"/>
  <c r="I44" i="16"/>
  <c r="J44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" i="16"/>
  <c r="E13" i="16"/>
  <c r="E14" i="16"/>
  <c r="E15" i="16"/>
  <c r="E16" i="16"/>
  <c r="E17" i="16"/>
  <c r="E18" i="16"/>
  <c r="E19" i="16"/>
  <c r="E20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A37" i="16"/>
  <c r="B25" i="16"/>
  <c r="A25" i="16" s="1"/>
  <c r="C25" i="16"/>
  <c r="G25" i="16" s="1"/>
  <c r="D25" i="16"/>
  <c r="F25" i="16" s="1"/>
  <c r="H25" i="16" s="1"/>
  <c r="E25" i="16"/>
  <c r="B26" i="16"/>
  <c r="A26" i="16" s="1"/>
  <c r="C26" i="16"/>
  <c r="G26" i="16" s="1"/>
  <c r="D26" i="16"/>
  <c r="E26" i="16"/>
  <c r="F26" i="16"/>
  <c r="H26" i="16" s="1"/>
  <c r="B27" i="16"/>
  <c r="A27" i="16" s="1"/>
  <c r="C27" i="16"/>
  <c r="G27" i="16" s="1"/>
  <c r="D27" i="16"/>
  <c r="F27" i="16" s="1"/>
  <c r="H27" i="16" s="1"/>
  <c r="E27" i="16"/>
  <c r="B28" i="16"/>
  <c r="A28" i="16" s="1"/>
  <c r="C28" i="16"/>
  <c r="G28" i="16" s="1"/>
  <c r="D28" i="16"/>
  <c r="E28" i="16"/>
  <c r="F28" i="16"/>
  <c r="H28" i="16" s="1"/>
  <c r="B29" i="16"/>
  <c r="A29" i="16" s="1"/>
  <c r="C29" i="16"/>
  <c r="G29" i="16" s="1"/>
  <c r="D29" i="16"/>
  <c r="E29" i="16"/>
  <c r="F29" i="16"/>
  <c r="H29" i="16"/>
  <c r="B30" i="16"/>
  <c r="A30" i="16" s="1"/>
  <c r="C30" i="16"/>
  <c r="G30" i="16" s="1"/>
  <c r="D30" i="16"/>
  <c r="F30" i="16" s="1"/>
  <c r="H30" i="16" s="1"/>
  <c r="E30" i="16"/>
  <c r="B31" i="16"/>
  <c r="A31" i="16" s="1"/>
  <c r="C31" i="16"/>
  <c r="G31" i="16" s="1"/>
  <c r="D31" i="16"/>
  <c r="E31" i="16"/>
  <c r="F31" i="16"/>
  <c r="H31" i="16" s="1"/>
  <c r="B32" i="16"/>
  <c r="A32" i="16" s="1"/>
  <c r="C32" i="16"/>
  <c r="G32" i="16" s="1"/>
  <c r="D32" i="16"/>
  <c r="F32" i="16" s="1"/>
  <c r="H32" i="16" s="1"/>
  <c r="E32" i="16"/>
  <c r="B33" i="16"/>
  <c r="A33" i="16" s="1"/>
  <c r="C33" i="16"/>
  <c r="G33" i="16" s="1"/>
  <c r="D33" i="16"/>
  <c r="F33" i="16" s="1"/>
  <c r="H33" i="16" s="1"/>
  <c r="E33" i="16"/>
  <c r="B34" i="16"/>
  <c r="A34" i="16" s="1"/>
  <c r="C34" i="16"/>
  <c r="G34" i="16" s="1"/>
  <c r="D34" i="16"/>
  <c r="F34" i="16" s="1"/>
  <c r="H34" i="16" s="1"/>
  <c r="E34" i="16"/>
  <c r="B35" i="16"/>
  <c r="A35" i="16" s="1"/>
  <c r="C35" i="16"/>
  <c r="G35" i="16" s="1"/>
  <c r="D35" i="16"/>
  <c r="F35" i="16" s="1"/>
  <c r="H35" i="16" s="1"/>
  <c r="E35" i="16"/>
  <c r="B36" i="16"/>
  <c r="A36" i="16" s="1"/>
  <c r="C36" i="16"/>
  <c r="G36" i="16" s="1"/>
  <c r="D36" i="16"/>
  <c r="F36" i="16" s="1"/>
  <c r="H36" i="16" s="1"/>
  <c r="E36" i="16"/>
  <c r="C37" i="16"/>
  <c r="G37" i="16" s="1"/>
  <c r="D37" i="16"/>
  <c r="F37" i="16" s="1"/>
  <c r="H37" i="16" s="1"/>
  <c r="E37" i="16"/>
  <c r="J23" i="16"/>
  <c r="J24" i="16"/>
  <c r="J22" i="16"/>
  <c r="I23" i="16"/>
  <c r="I24" i="16"/>
  <c r="I22" i="16"/>
  <c r="E21" i="16"/>
  <c r="C23" i="16"/>
  <c r="G23" i="16" s="1"/>
  <c r="C24" i="16"/>
  <c r="G24" i="16" s="1"/>
  <c r="C22" i="16"/>
  <c r="G22" i="16" s="1"/>
  <c r="B23" i="16"/>
  <c r="A23" i="16" s="1"/>
  <c r="B24" i="16"/>
  <c r="A24" i="16" s="1"/>
  <c r="B22" i="16"/>
  <c r="A22" i="16" s="1"/>
  <c r="E2" i="16"/>
  <c r="E4" i="16"/>
  <c r="E5" i="16"/>
  <c r="E6" i="16"/>
  <c r="E7" i="16"/>
  <c r="E8" i="16"/>
  <c r="E9" i="16"/>
  <c r="E10" i="16"/>
  <c r="E11" i="16"/>
  <c r="E12" i="16"/>
  <c r="E3" i="16"/>
  <c r="D3" i="16"/>
  <c r="F3" i="16" s="1"/>
  <c r="H3" i="16" s="1"/>
  <c r="D4" i="16"/>
  <c r="F4" i="16" s="1"/>
  <c r="H4" i="16" s="1"/>
  <c r="D5" i="16"/>
  <c r="F5" i="16" s="1"/>
  <c r="H5" i="16" s="1"/>
  <c r="D6" i="16"/>
  <c r="F6" i="16" s="1"/>
  <c r="H6" i="16" s="1"/>
  <c r="D7" i="16"/>
  <c r="F7" i="16" s="1"/>
  <c r="H7" i="16" s="1"/>
  <c r="D8" i="16"/>
  <c r="F8" i="16" s="1"/>
  <c r="H8" i="16" s="1"/>
  <c r="D9" i="16"/>
  <c r="F9" i="16" s="1"/>
  <c r="H9" i="16" s="1"/>
  <c r="D10" i="16"/>
  <c r="F10" i="16" s="1"/>
  <c r="H10" i="16" s="1"/>
  <c r="D11" i="16"/>
  <c r="F11" i="16" s="1"/>
  <c r="H11" i="16" s="1"/>
  <c r="D12" i="16"/>
  <c r="F12" i="16" s="1"/>
  <c r="H12" i="16" s="1"/>
  <c r="D13" i="16"/>
  <c r="D14" i="16"/>
  <c r="D15" i="16"/>
  <c r="D16" i="16"/>
  <c r="D17" i="16"/>
  <c r="D18" i="16"/>
  <c r="D19" i="16"/>
  <c r="D20" i="16"/>
  <c r="D21" i="16"/>
  <c r="F21" i="16" s="1"/>
  <c r="H21" i="16" s="1"/>
  <c r="D2" i="16"/>
  <c r="F2" i="16" s="1"/>
  <c r="H2" i="16" s="1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" i="16"/>
  <c r="F20" i="16" l="1"/>
  <c r="H20" i="16" s="1"/>
  <c r="F19" i="16"/>
  <c r="H19" i="16" s="1"/>
  <c r="F18" i="16"/>
  <c r="H18" i="16" s="1"/>
  <c r="F17" i="16"/>
  <c r="H17" i="16" s="1"/>
  <c r="F16" i="16"/>
  <c r="H16" i="16" s="1"/>
  <c r="F15" i="16"/>
  <c r="H15" i="16" s="1"/>
  <c r="F14" i="16"/>
  <c r="H14" i="16" s="1"/>
  <c r="F13" i="16"/>
  <c r="H13" i="16" s="1"/>
  <c r="E22" i="16"/>
  <c r="D22" i="16"/>
  <c r="F22" i="16" s="1"/>
  <c r="H22" i="16" s="1"/>
  <c r="E24" i="16"/>
  <c r="D24" i="16"/>
  <c r="F24" i="16" s="1"/>
  <c r="H24" i="16" s="1"/>
  <c r="E23" i="16"/>
  <c r="D23" i="16"/>
  <c r="F23" i="16" s="1"/>
  <c r="H23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tc={6543EE38-3741-4781-92D3-A8969B539CF4}</author>
    <author>tc={0A394222-50EC-4686-8E8C-D2E15FDE4219}</author>
    <author>tc={B1320AF3-FECD-4760-88AE-8BFB8E23E76A}</author>
  </authors>
  <commentList>
    <comment ref="D1" authorId="0" shapeId="0" xr:uid="{6543EE38-3741-4781-92D3-A8969B539CF4}">
      <text>
        <t>[Threaded comment]
Your version of Excel allows you to read this threaded comment; however, any edits to it will get removed if the file is opened in a newer version of Excel. Learn more: https://go.microsoft.com/fwlink/?linkid=870924
Comment:
    More related to GL codes</t>
      </text>
    </comment>
    <comment ref="E1" authorId="1" shapeId="0" xr:uid="{0A394222-50EC-4686-8E8C-D2E15FDE4219}">
      <text>
        <t>[Threaded comment]
Your version of Excel allows you to read this threaded comment; however, any edits to it will get removed if the file is opened in a newer version of Excel. Learn more: https://go.microsoft.com/fwlink/?linkid=870924
Comment:
    Cost centre</t>
      </text>
    </comment>
    <comment ref="F1" authorId="2" shapeId="0" xr:uid="{B1320AF3-FECD-4760-88AE-8BFB8E23E76A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invoice</t>
      </text>
    </comment>
  </commentList>
</comments>
</file>

<file path=xl/sharedStrings.xml><?xml version="1.0" encoding="utf-8"?>
<sst xmlns="http://schemas.openxmlformats.org/spreadsheetml/2006/main" count="660" uniqueCount="348">
  <si>
    <t>Companies House Website</t>
  </si>
  <si>
    <t>8.1 Conditions to qualify as a micro-entity</t>
  </si>
  <si>
    <r>
      <t xml:space="preserve">A micro-entity must meet </t>
    </r>
    <r>
      <rPr>
        <b/>
        <sz val="11"/>
        <color theme="1"/>
        <rFont val="Calibri"/>
        <family val="2"/>
        <scheme val="minor"/>
      </rPr>
      <t>at least 2</t>
    </r>
    <r>
      <rPr>
        <sz val="11"/>
        <color theme="1"/>
        <rFont val="Calibri"/>
        <family val="2"/>
        <scheme val="minor"/>
      </rPr>
      <t xml:space="preserve"> of the following conditions:</t>
    </r>
  </si>
  <si>
    <t>turnover must be not more than £632,000</t>
  </si>
  <si>
    <t>the balance sheet total must be not more than £316,000</t>
  </si>
  <si>
    <t>the average number of employees must be not more than 10</t>
  </si>
  <si>
    <t>9.1 Qualifying as a small company</t>
  </si>
  <si>
    <r>
      <t xml:space="preserve">For accounting periods beginning on or after 1 January 2016, a small company must meet </t>
    </r>
    <r>
      <rPr>
        <b/>
        <sz val="11"/>
        <color theme="1"/>
        <rFont val="Calibri"/>
        <family val="2"/>
        <scheme val="minor"/>
      </rPr>
      <t>at least 2</t>
    </r>
    <r>
      <rPr>
        <sz val="11"/>
        <color theme="1"/>
        <rFont val="Calibri"/>
        <family val="2"/>
        <scheme val="minor"/>
      </rPr>
      <t xml:space="preserve"> of the following conditions:</t>
    </r>
  </si>
  <si>
    <t>annual turnover must be not more than £10.2 million</t>
  </si>
  <si>
    <t>the balance sheet total must be not more than £5.1 million</t>
  </si>
  <si>
    <t>the average number of employees must be not more than 50</t>
  </si>
  <si>
    <t>11.1 Qualifying as a medium-sized company</t>
  </si>
  <si>
    <r>
      <t>To be a medium-sized company, you must meet</t>
    </r>
    <r>
      <rPr>
        <b/>
        <sz val="11"/>
        <color theme="1"/>
        <rFont val="Calibri"/>
        <family val="2"/>
        <scheme val="minor"/>
      </rPr>
      <t xml:space="preserve"> at least 2</t>
    </r>
    <r>
      <rPr>
        <sz val="11"/>
        <color theme="1"/>
        <rFont val="Calibri"/>
        <family val="2"/>
        <scheme val="minor"/>
      </rPr>
      <t xml:space="preserve"> of the following conditions:</t>
    </r>
  </si>
  <si>
    <t>the annual turnover must be no more than £36 million</t>
  </si>
  <si>
    <t>the balance sheet total must be no more than £18 million</t>
  </si>
  <si>
    <t>the average number of employees must be no more than 250</t>
  </si>
  <si>
    <t>Any companies that do not meet the criteria for micro-entities, small or medium are large companies. Large companies must prepare and submit full accounts.</t>
  </si>
  <si>
    <t>Guidance for publishing spend over £25,000 - GOV.UK (www.gov.uk)</t>
  </si>
  <si>
    <t>Once completed</t>
  </si>
  <si>
    <t>Please send to Brooke  Submission tab for review</t>
  </si>
  <si>
    <t>Then to Nic</t>
  </si>
  <si>
    <t>Then to Fiona Gruber (if absence directly to comms-Ian Furneaux)</t>
  </si>
  <si>
    <t>Submit monthly with GPC (month of April submit end of May and check May GPC)</t>
  </si>
  <si>
    <t xml:space="preserve">Levy Rebtes &amp; Refunds are not to be included in this report. </t>
  </si>
  <si>
    <t>Month</t>
  </si>
  <si>
    <t>Payment Date</t>
  </si>
  <si>
    <t>Supplier Name</t>
  </si>
  <si>
    <t>Supplier Post Code</t>
  </si>
  <si>
    <t>Supplier Type (large, SME, VCS, Public Sector)</t>
  </si>
  <si>
    <t>Expense Type</t>
  </si>
  <si>
    <t>Expense Area</t>
  </si>
  <si>
    <t xml:space="preserve"> Description </t>
  </si>
  <si>
    <t>Transaction Number</t>
  </si>
  <si>
    <t xml:space="preserve"> Amount </t>
  </si>
  <si>
    <t>CBRE Managed Services Limited</t>
  </si>
  <si>
    <t>G72 0BN</t>
  </si>
  <si>
    <t>Large</t>
  </si>
  <si>
    <t>Rent, Rates &amp; Service Charge</t>
  </si>
  <si>
    <t>Accommodation</t>
  </si>
  <si>
    <t>Rent</t>
  </si>
  <si>
    <t>P+112146</t>
  </si>
  <si>
    <t>Fivium Limited</t>
  </si>
  <si>
    <t>W1F 7LD</t>
  </si>
  <si>
    <t>SME</t>
  </si>
  <si>
    <t>Energy Portal</t>
  </si>
  <si>
    <t>Information Services</t>
  </si>
  <si>
    <t>Support Services</t>
  </si>
  <si>
    <t>P+112120</t>
  </si>
  <si>
    <t>Redfern Travel Ltd</t>
  </si>
  <si>
    <t>BD1 5HQ</t>
  </si>
  <si>
    <t>Travel</t>
  </si>
  <si>
    <t>P+112147</t>
  </si>
  <si>
    <t>BEIS</t>
  </si>
  <si>
    <t>YO1 7PX</t>
  </si>
  <si>
    <t>Govt</t>
  </si>
  <si>
    <t>Insurance</t>
  </si>
  <si>
    <t>Governance</t>
  </si>
  <si>
    <t>Indemnity Insurance</t>
  </si>
  <si>
    <t>P+112152</t>
  </si>
  <si>
    <t>P+112168</t>
  </si>
  <si>
    <t>Osokey Limited</t>
  </si>
  <si>
    <t>RG9 1AY</t>
  </si>
  <si>
    <t>National Data Repository</t>
  </si>
  <si>
    <t>Project Cost-National Data Repository</t>
  </si>
  <si>
    <t>P+112165</t>
  </si>
  <si>
    <t>Space Solutions (Scotland) Limited</t>
  </si>
  <si>
    <t>AB10 1UP</t>
  </si>
  <si>
    <t>Office Design</t>
  </si>
  <si>
    <t>Design Service</t>
  </si>
  <si>
    <t>P+112133</t>
  </si>
  <si>
    <t>Description</t>
  </si>
  <si>
    <t>Amount</t>
  </si>
  <si>
    <t>Orcadian Energy (CNS) Ltd</t>
  </si>
  <si>
    <t>P+111587</t>
  </si>
  <si>
    <t>AbilityNet</t>
  </si>
  <si>
    <t>P+111457</t>
  </si>
  <si>
    <t>Clifford Chance LLP</t>
  </si>
  <si>
    <t>P+111605</t>
  </si>
  <si>
    <t>ESRI UK Ltd</t>
  </si>
  <si>
    <t>P+111618</t>
  </si>
  <si>
    <t>P+111575</t>
  </si>
  <si>
    <t>P+111576</t>
  </si>
  <si>
    <t>P+111577</t>
  </si>
  <si>
    <t>P+111578</t>
  </si>
  <si>
    <t>P+111601</t>
  </si>
  <si>
    <t>Katoni Engineering Ltd</t>
  </si>
  <si>
    <t>P+111585</t>
  </si>
  <si>
    <t>Moveout Data Seismic Services Ltd</t>
  </si>
  <si>
    <t>P+111592</t>
  </si>
  <si>
    <t>Orsted Power (UK) Limited</t>
  </si>
  <si>
    <t>P+111586</t>
  </si>
  <si>
    <t>Russell Reynolds Associates Limited</t>
  </si>
  <si>
    <t>P+111595</t>
  </si>
  <si>
    <t>P+111596</t>
  </si>
  <si>
    <t>SpotOn Well Management Limited GBP</t>
  </si>
  <si>
    <t>P+111429</t>
  </si>
  <si>
    <t>OGEL IT LTD</t>
  </si>
  <si>
    <t>P+111657</t>
  </si>
  <si>
    <t>P+111667</t>
  </si>
  <si>
    <t>P+111648</t>
  </si>
  <si>
    <t>Trustmarque Solutions Ltd</t>
  </si>
  <si>
    <t>P+111645</t>
  </si>
  <si>
    <t>Ikon Science Limited</t>
  </si>
  <si>
    <t>P+111660</t>
  </si>
  <si>
    <t>3ES Innovation Inc</t>
  </si>
  <si>
    <t>T2P 0C1 CANADA</t>
  </si>
  <si>
    <t>Software Licences</t>
  </si>
  <si>
    <t>Exploration</t>
  </si>
  <si>
    <t>Atkins Limited</t>
  </si>
  <si>
    <t>AB10 1HW</t>
  </si>
  <si>
    <t>Project</t>
  </si>
  <si>
    <t>Operations</t>
  </si>
  <si>
    <t>Project Cost</t>
  </si>
  <si>
    <t xml:space="preserve">BEIS </t>
  </si>
  <si>
    <t>NP10 8QQ</t>
  </si>
  <si>
    <t>Public Sector</t>
  </si>
  <si>
    <t>Bray Leino Limited</t>
  </si>
  <si>
    <t>EX32 0RX</t>
  </si>
  <si>
    <t>Offshore Europe</t>
  </si>
  <si>
    <t>Strategy</t>
  </si>
  <si>
    <t>Design</t>
  </si>
  <si>
    <t>Bryan Cave Leighton Paisner</t>
  </si>
  <si>
    <t>EC4R 9HA</t>
  </si>
  <si>
    <t>Legal Advice</t>
  </si>
  <si>
    <t>Legal</t>
  </si>
  <si>
    <t>Professional Services</t>
  </si>
  <si>
    <t>E14 5JJ</t>
  </si>
  <si>
    <t>Outsourced Service</t>
  </si>
  <si>
    <t>Legal Services</t>
  </si>
  <si>
    <t>Common Data Access Ltd</t>
  </si>
  <si>
    <t>SW1E 5BH</t>
  </si>
  <si>
    <t>Computacenter UK Ltd</t>
  </si>
  <si>
    <t>AL10 9TW</t>
  </si>
  <si>
    <t>IT Services</t>
  </si>
  <si>
    <t>Dell Corporation Limited</t>
  </si>
  <si>
    <t>RG12 1LF</t>
  </si>
  <si>
    <t>IT equipment</t>
  </si>
  <si>
    <t>HP21 7QD</t>
  </si>
  <si>
    <t>Software Licence</t>
  </si>
  <si>
    <t>Getech Group PLC</t>
  </si>
  <si>
    <t>Government Internal Audit Agency</t>
  </si>
  <si>
    <t>SW1H 0ET</t>
  </si>
  <si>
    <t>Audit Fee</t>
  </si>
  <si>
    <t>Internal Audit</t>
  </si>
  <si>
    <t>GVA Grimley Ltd</t>
  </si>
  <si>
    <t>B1 2JJ</t>
  </si>
  <si>
    <t>Hartnell Taylor Cook</t>
  </si>
  <si>
    <t>BS8 3JX</t>
  </si>
  <si>
    <t>Heriot-Watt University</t>
  </si>
  <si>
    <t>EH14 4AS</t>
  </si>
  <si>
    <t>Data Survey</t>
  </si>
  <si>
    <t>Research Services</t>
  </si>
  <si>
    <t>Insight Direct UK Limited</t>
  </si>
  <si>
    <t>itelligence Business Solutions UK Ltd</t>
  </si>
  <si>
    <t>EC4A 3DW</t>
  </si>
  <si>
    <t>Software</t>
  </si>
  <si>
    <t>AB15 4YE</t>
  </si>
  <si>
    <t xml:space="preserve">Grant </t>
  </si>
  <si>
    <t>KPMG Consortium</t>
  </si>
  <si>
    <t>E14 5GL</t>
  </si>
  <si>
    <t>Regulations</t>
  </si>
  <si>
    <t>Secondment</t>
  </si>
  <si>
    <t>Lumen Technologies UK Limited</t>
  </si>
  <si>
    <t>EC4M 7RB</t>
  </si>
  <si>
    <t>Lynx Information Systems Ltd</t>
  </si>
  <si>
    <t>KT3 4QF</t>
  </si>
  <si>
    <t>Onshore Project</t>
  </si>
  <si>
    <t>Microsoft Limited</t>
  </si>
  <si>
    <t>RG1 1WG</t>
  </si>
  <si>
    <t>HD4 6EN</t>
  </si>
  <si>
    <t>National Audit Office</t>
  </si>
  <si>
    <t>SW1W 9SP</t>
  </si>
  <si>
    <t>Finance</t>
  </si>
  <si>
    <t>Audit Fees</t>
  </si>
  <si>
    <t>NERC</t>
  </si>
  <si>
    <t>SN2 1FF</t>
  </si>
  <si>
    <t>Data Services</t>
  </si>
  <si>
    <t>SG1 2FS</t>
  </si>
  <si>
    <t>OPRED</t>
  </si>
  <si>
    <t>AB10 1BJ</t>
  </si>
  <si>
    <t>Offshore Safety Directive</t>
  </si>
  <si>
    <t>Intra group fees</t>
  </si>
  <si>
    <t>Oracle Corporation UK Limited</t>
  </si>
  <si>
    <t>RG6 1RA</t>
  </si>
  <si>
    <t>Software License</t>
  </si>
  <si>
    <t>KT6 4RH</t>
  </si>
  <si>
    <t>PricewaterhouseCoopers LLP</t>
  </si>
  <si>
    <t>WC2N 6RH</t>
  </si>
  <si>
    <t>Reporting</t>
  </si>
  <si>
    <t>Progressive Energy Limited</t>
  </si>
  <si>
    <t>GL10 3RF</t>
  </si>
  <si>
    <t>Quintessa Limited</t>
  </si>
  <si>
    <t>RG9 1HG</t>
  </si>
  <si>
    <t>Rockfield Software Limited</t>
  </si>
  <si>
    <t>SA1 8AS</t>
  </si>
  <si>
    <t>Rystad Energy Limited</t>
  </si>
  <si>
    <t>EC2M 4QP</t>
  </si>
  <si>
    <t>Subscription</t>
  </si>
  <si>
    <t>Organisational Subscription</t>
  </si>
  <si>
    <t>Schlumberger Oilfield UK plc</t>
  </si>
  <si>
    <t>RH6 0NZ</t>
  </si>
  <si>
    <t>Cloud services</t>
  </si>
  <si>
    <t>Security Scorecard</t>
  </si>
  <si>
    <t>NY 10001</t>
  </si>
  <si>
    <t>IT Security</t>
  </si>
  <si>
    <t>Space Solutions</t>
  </si>
  <si>
    <t>Office cost</t>
  </si>
  <si>
    <t>Office Move Cost</t>
  </si>
  <si>
    <t>Stedan Consult Limited</t>
  </si>
  <si>
    <t>CM20 1YS</t>
  </si>
  <si>
    <t>TechFest-SetPoint</t>
  </si>
  <si>
    <t>AB25 2AY</t>
  </si>
  <si>
    <t>Sponsorship</t>
  </si>
  <si>
    <t>Sponsorship for 2021 STEM</t>
  </si>
  <si>
    <t>The Office of Gas and Electricity Markets</t>
  </si>
  <si>
    <t>Regulation</t>
  </si>
  <si>
    <t>Tisski Limited</t>
  </si>
  <si>
    <t>CV8 2LG</t>
  </si>
  <si>
    <t>Support</t>
  </si>
  <si>
    <t>YO32 9GZ</t>
  </si>
  <si>
    <t xml:space="preserve">Information Services </t>
  </si>
  <si>
    <t>UK Onshore Geophysical Library</t>
  </si>
  <si>
    <t>Vodafone Ltd Mobile</t>
  </si>
  <si>
    <t>RG14 2FN</t>
  </si>
  <si>
    <t>Outsourced Service Management</t>
  </si>
  <si>
    <t>Devices and Services</t>
  </si>
  <si>
    <t>Wood Mackenzie</t>
  </si>
  <si>
    <t>EH3 8BL</t>
  </si>
  <si>
    <t>Project Management</t>
  </si>
  <si>
    <t>RG6 1WG</t>
  </si>
  <si>
    <t>Website costs</t>
  </si>
  <si>
    <t>Communications</t>
  </si>
  <si>
    <t>Document remediation</t>
  </si>
  <si>
    <t>SW1P 1WG</t>
  </si>
  <si>
    <t xml:space="preserve">Project </t>
  </si>
  <si>
    <t>SW1Y 6QW</t>
  </si>
  <si>
    <t>Professional services</t>
  </si>
  <si>
    <t>HR</t>
  </si>
  <si>
    <t>AB11 5QX</t>
  </si>
  <si>
    <t>Proejct</t>
  </si>
  <si>
    <t>Carbon Storage Wells Risk</t>
  </si>
  <si>
    <t>KT6 4BN</t>
  </si>
  <si>
    <t>Technology</t>
  </si>
  <si>
    <t>Provision Rock Physics Study</t>
  </si>
  <si>
    <t>BPM-Discipline UK Limited</t>
  </si>
  <si>
    <t>KT10 9JR</t>
  </si>
  <si>
    <t>Information Management</t>
  </si>
  <si>
    <t>Service Charge</t>
  </si>
  <si>
    <t>No.</t>
  </si>
  <si>
    <t>Vendor Invoice No.</t>
  </si>
  <si>
    <t>Vendor No.</t>
  </si>
  <si>
    <t>Vendor</t>
  </si>
  <si>
    <t>Posting Date</t>
  </si>
  <si>
    <t>Remaining Amount</t>
  </si>
  <si>
    <t>Payment date</t>
  </si>
  <si>
    <t>INV-0004</t>
  </si>
  <si>
    <t>RORC01</t>
  </si>
  <si>
    <t>50067948</t>
  </si>
  <si>
    <t>SABI01</t>
  </si>
  <si>
    <t>857010246025</t>
  </si>
  <si>
    <t>SCLI01</t>
  </si>
  <si>
    <t>UK-SIN031085</t>
  </si>
  <si>
    <t>SESR01</t>
  </si>
  <si>
    <t>INV-2678</t>
  </si>
  <si>
    <t>SFIV01</t>
  </si>
  <si>
    <t>INV-2677</t>
  </si>
  <si>
    <t>INV-2679</t>
  </si>
  <si>
    <t>INV-2646</t>
  </si>
  <si>
    <t>INV-2647</t>
  </si>
  <si>
    <t>SINV+103589</t>
  </si>
  <si>
    <t>SKAT01</t>
  </si>
  <si>
    <t>I220331-1</t>
  </si>
  <si>
    <t>SMOV01</t>
  </si>
  <si>
    <t>132938515</t>
  </si>
  <si>
    <t>SORS01</t>
  </si>
  <si>
    <t>71321</t>
  </si>
  <si>
    <t>SRUS01</t>
  </si>
  <si>
    <t>71322</t>
  </si>
  <si>
    <t>PWMN-SI-01677</t>
  </si>
  <si>
    <t>SSPO01</t>
  </si>
  <si>
    <t>OGA20220331013</t>
  </si>
  <si>
    <t>SOGE01</t>
  </si>
  <si>
    <t>OGA20220331020</t>
  </si>
  <si>
    <t>NDR2022028</t>
  </si>
  <si>
    <t>SOSO01</t>
  </si>
  <si>
    <t>STRU01</t>
  </si>
  <si>
    <t>INVISL459</t>
  </si>
  <si>
    <t>SIKO01</t>
  </si>
  <si>
    <t>P+111763</t>
  </si>
  <si>
    <t>INV000997</t>
  </si>
  <si>
    <t>SBPM01</t>
  </si>
  <si>
    <t>P+111775</t>
  </si>
  <si>
    <t>INV-2685</t>
  </si>
  <si>
    <t>P+111817</t>
  </si>
  <si>
    <t>OGA NDR 013</t>
  </si>
  <si>
    <t>P+111813</t>
  </si>
  <si>
    <t>INV-2686</t>
  </si>
  <si>
    <t>P+111904</t>
  </si>
  <si>
    <t>INV-2713</t>
  </si>
  <si>
    <t>There's OPRED services inc £1145. rechg</t>
  </si>
  <si>
    <t>P+111885</t>
  </si>
  <si>
    <t>OGA20220430003</t>
  </si>
  <si>
    <t>OGEL IT Ltd</t>
  </si>
  <si>
    <t>P+111859</t>
  </si>
  <si>
    <t>3240/3355</t>
  </si>
  <si>
    <t>SHAR03</t>
  </si>
  <si>
    <t>P+111860</t>
  </si>
  <si>
    <t>3240/3356</t>
  </si>
  <si>
    <t>P+111940</t>
  </si>
  <si>
    <t>INV-2714</t>
  </si>
  <si>
    <t>P+111947</t>
  </si>
  <si>
    <t>OGA20220531001</t>
  </si>
  <si>
    <t>P+111937</t>
  </si>
  <si>
    <t>UK OGA NDR 014</t>
  </si>
  <si>
    <t>P+111948</t>
  </si>
  <si>
    <t>UKOGL1358</t>
  </si>
  <si>
    <t>SUKO02</t>
  </si>
  <si>
    <t>P+111986</t>
  </si>
  <si>
    <t>269</t>
  </si>
  <si>
    <t>SGVA01</t>
  </si>
  <si>
    <t xml:space="preserve">Service Charge Prepayment only </t>
  </si>
  <si>
    <t>P+111999</t>
  </si>
  <si>
    <t>OGA20220430001</t>
  </si>
  <si>
    <t>P+111955</t>
  </si>
  <si>
    <t>INV-51297</t>
  </si>
  <si>
    <t>SRYS01</t>
  </si>
  <si>
    <t>P+112067</t>
  </si>
  <si>
    <t>EUROPA OIL AND GAS REFUND JUNE 22</t>
  </si>
  <si>
    <t>REUR01</t>
  </si>
  <si>
    <t>Europa Oil &amp; Gas Limited</t>
  </si>
  <si>
    <t>29/06/22</t>
  </si>
  <si>
    <t>Refunds Not required fir reoirt</t>
  </si>
  <si>
    <t>P+112077</t>
  </si>
  <si>
    <t>OGA20220531002</t>
  </si>
  <si>
    <t>T511401 / 1122006</t>
  </si>
  <si>
    <t>SCBR01</t>
  </si>
  <si>
    <t>07/07/22</t>
  </si>
  <si>
    <t>INV-2734</t>
  </si>
  <si>
    <t>16322</t>
  </si>
  <si>
    <t>SRED01</t>
  </si>
  <si>
    <t>615110030978</t>
  </si>
  <si>
    <t>GBEI01</t>
  </si>
  <si>
    <t>14/07/22</t>
  </si>
  <si>
    <t>INV-2735</t>
  </si>
  <si>
    <t>UK OGA NDR 015</t>
  </si>
  <si>
    <t>SI045567</t>
  </si>
  <si>
    <t>SSPA01</t>
  </si>
  <si>
    <t>21/07/22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</si>
</sst>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2F2F2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43" fontId="2" fillId="2" borderId="0" xfId="1" applyFont="1" applyFill="1"/>
    <xf numFmtId="0" fontId="3" fillId="0" borderId="0" xfId="0" applyFont="1"/>
    <xf numFmtId="43" fontId="3" fillId="0" borderId="0" xfId="1" applyFont="1"/>
    <xf numFmtId="14" fontId="3" fillId="0" borderId="0" xfId="0" applyNumberFormat="1" applyFont="1"/>
    <xf numFmtId="0" fontId="2" fillId="2" borderId="0" xfId="0" applyFont="1" applyFill="1"/>
    <xf numFmtId="14" fontId="2" fillId="2" borderId="0" xfId="0" applyNumberFormat="1" applyFont="1" applyFill="1"/>
    <xf numFmtId="0" fontId="0" fillId="3" borderId="0" xfId="0" applyFill="1"/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17" fontId="3" fillId="0" borderId="0" xfId="0" applyNumberFormat="1" applyFont="1"/>
    <xf numFmtId="0" fontId="5" fillId="0" borderId="0" xfId="0" applyFont="1"/>
    <xf numFmtId="0" fontId="4" fillId="4" borderId="0" xfId="0" applyFont="1" applyFill="1"/>
    <xf numFmtId="14" fontId="0" fillId="4" borderId="0" xfId="0" applyNumberFormat="1" applyFill="1"/>
    <xf numFmtId="43" fontId="3" fillId="3" borderId="0" xfId="1" applyFont="1" applyFill="1"/>
    <xf numFmtId="0" fontId="6" fillId="2" borderId="0" xfId="2" applyFill="1"/>
    <xf numFmtId="0" fontId="4" fillId="3" borderId="0" xfId="0" applyFont="1" applyFill="1"/>
    <xf numFmtId="0" fontId="6" fillId="0" borderId="0" xfId="2"/>
    <xf numFmtId="49" fontId="1" fillId="5" borderId="1" xfId="0" applyNumberFormat="1" applyFont="1" applyFill="1" applyBorder="1"/>
    <xf numFmtId="49" fontId="1" fillId="5" borderId="2" xfId="0" applyNumberFormat="1" applyFont="1" applyFill="1" applyBorder="1"/>
    <xf numFmtId="14" fontId="1" fillId="5" borderId="2" xfId="0" applyNumberFormat="1" applyFont="1" applyFill="1" applyBorder="1"/>
    <xf numFmtId="4" fontId="1" fillId="5" borderId="2" xfId="0" applyNumberFormat="1" applyFont="1" applyFill="1" applyBorder="1"/>
    <xf numFmtId="49" fontId="1" fillId="0" borderId="1" xfId="0" applyNumberFormat="1" applyFont="1" applyBorder="1"/>
    <xf numFmtId="49" fontId="1" fillId="0" borderId="2" xfId="0" applyNumberFormat="1" applyFont="1" applyBorder="1"/>
    <xf numFmtId="14" fontId="1" fillId="0" borderId="2" xfId="0" applyNumberFormat="1" applyFont="1" applyBorder="1"/>
    <xf numFmtId="4" fontId="1" fillId="0" borderId="2" xfId="0" applyNumberFormat="1" applyFont="1" applyBorder="1"/>
    <xf numFmtId="49" fontId="3" fillId="0" borderId="0" xfId="0" applyNumberFormat="1" applyFont="1"/>
    <xf numFmtId="0" fontId="3" fillId="6" borderId="0" xfId="0" applyFont="1" applyFill="1"/>
    <xf numFmtId="49" fontId="3" fillId="0" borderId="0" xfId="1" applyNumberFormat="1" applyFont="1"/>
    <xf numFmtId="4" fontId="3" fillId="0" borderId="0" xfId="0" applyNumberFormat="1" applyFont="1"/>
    <xf numFmtId="0" fontId="7" fillId="0" borderId="3" xfId="0" applyFont="1" applyBorder="1"/>
    <xf numFmtId="4" fontId="1" fillId="3" borderId="2" xfId="0" applyNumberFormat="1" applyFont="1" applyFill="1" applyBorder="1"/>
    <xf numFmtId="49" fontId="3" fillId="3" borderId="0" xfId="1" applyNumberFormat="1" applyFont="1" applyFill="1"/>
    <xf numFmtId="49" fontId="1" fillId="3" borderId="2" xfId="0" applyNumberFormat="1" applyFont="1" applyFill="1" applyBorder="1"/>
    <xf numFmtId="0" fontId="9" fillId="8" borderId="4" xfId="0" applyFont="1" applyFill="1" applyBorder="1"/>
    <xf numFmtId="0" fontId="8" fillId="9" borderId="4" xfId="0" applyFont="1" applyFill="1" applyBorder="1"/>
    <xf numFmtId="0" fontId="8" fillId="8" borderId="4" xfId="0" applyFont="1" applyFill="1" applyBorder="1"/>
    <xf numFmtId="4" fontId="8" fillId="8" borderId="4" xfId="0" applyNumberFormat="1" applyFont="1" applyFill="1" applyBorder="1"/>
    <xf numFmtId="0" fontId="10" fillId="7" borderId="4" xfId="0" applyFont="1" applyFill="1" applyBorder="1" applyAlignment="1">
      <alignment horizontal="center" vertical="top"/>
    </xf>
    <xf numFmtId="0" fontId="10" fillId="7" borderId="4" xfId="0" applyFont="1" applyFill="1" applyBorder="1" applyAlignment="1">
      <alignment horizontal="center" vertical="top" wrapText="1"/>
    </xf>
    <xf numFmtId="17" fontId="8" fillId="8" borderId="4" xfId="0" applyNumberFormat="1" applyFont="1" applyFill="1" applyBorder="1" applyAlignment="1">
      <alignment horizontal="center"/>
    </xf>
    <xf numFmtId="14" fontId="8" fillId="8" borderId="4" xfId="0" applyNumberFormat="1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na Punjabi (North Sea Transition Authority)" id="{41982272-C13F-4BE0-828C-877A798A32A5}" userId="S::Dana.Punjabi@ogauthority.co.uk::0bba0f70-103b-4b9e-86b5-c34d244b899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" dT="2022-05-18T14:03:51.94" personId="{41982272-C13F-4BE0-828C-877A798A32A5}" id="{6543EE38-3741-4781-92D3-A8969B539CF4}">
    <text>More related to GL codes</text>
  </threadedComment>
  <threadedComment ref="E1" dT="2022-05-18T14:02:37.97" personId="{41982272-C13F-4BE0-828C-877A798A32A5}" id="{0A394222-50EC-4686-8E8C-D2E15FDE4219}">
    <text>Cost centre</text>
  </threadedComment>
  <threadedComment ref="F1" dT="2022-05-18T14:03:09.73" personId="{41982272-C13F-4BE0-828C-877A798A32A5}" id="{B1320AF3-FECD-4760-88AE-8BFB8E23E76A}">
    <text>Per invoice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uk/government/publications/guidance-for-publishing-spend-over-250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find-and-update.company-information.service.gov.uk/?_ga=2.114988482.437775642.1638272447-1930449002.1631287606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62EDC-CC0B-49FD-9896-89453F5CF963}">
  <dimension ref="A1:A31"/>
  <sheetViews>
    <sheetView workbookViewId="0">
      <selection activeCell="A32" sqref="A32"/>
    </sheetView>
  </sheetViews>
  <sheetFormatPr defaultRowHeight="14.5" x14ac:dyDescent="0.35"/>
  <sheetData>
    <row r="1" spans="1:1" x14ac:dyDescent="0.35">
      <c r="A1" s="9" t="s">
        <v>0</v>
      </c>
    </row>
    <row r="2" spans="1:1" x14ac:dyDescent="0.35">
      <c r="A2" t="s">
        <v>1</v>
      </c>
    </row>
    <row r="3" spans="1:1" x14ac:dyDescent="0.35">
      <c r="A3" t="s">
        <v>2</v>
      </c>
    </row>
    <row r="4" spans="1:1" x14ac:dyDescent="0.35">
      <c r="A4" t="s">
        <v>3</v>
      </c>
    </row>
    <row r="5" spans="1:1" x14ac:dyDescent="0.35">
      <c r="A5" t="s">
        <v>4</v>
      </c>
    </row>
    <row r="6" spans="1:1" x14ac:dyDescent="0.35">
      <c r="A6" t="s">
        <v>5</v>
      </c>
    </row>
    <row r="8" spans="1:1" x14ac:dyDescent="0.35">
      <c r="A8" t="s">
        <v>6</v>
      </c>
    </row>
    <row r="9" spans="1:1" x14ac:dyDescent="0.35">
      <c r="A9" t="s">
        <v>7</v>
      </c>
    </row>
    <row r="10" spans="1:1" x14ac:dyDescent="0.35">
      <c r="A10" t="s">
        <v>8</v>
      </c>
    </row>
    <row r="11" spans="1:1" x14ac:dyDescent="0.35">
      <c r="A11" t="s">
        <v>9</v>
      </c>
    </row>
    <row r="12" spans="1:1" x14ac:dyDescent="0.35">
      <c r="A12" t="s">
        <v>10</v>
      </c>
    </row>
    <row r="14" spans="1:1" x14ac:dyDescent="0.35">
      <c r="A14" t="s">
        <v>11</v>
      </c>
    </row>
    <row r="15" spans="1:1" x14ac:dyDescent="0.35">
      <c r="A15" t="s">
        <v>12</v>
      </c>
    </row>
    <row r="16" spans="1:1" x14ac:dyDescent="0.35">
      <c r="A16" t="s">
        <v>13</v>
      </c>
    </row>
    <row r="17" spans="1:1" x14ac:dyDescent="0.35">
      <c r="A17" t="s">
        <v>14</v>
      </c>
    </row>
    <row r="18" spans="1:1" x14ac:dyDescent="0.35">
      <c r="A18" t="s">
        <v>15</v>
      </c>
    </row>
    <row r="20" spans="1:1" x14ac:dyDescent="0.35">
      <c r="A20" s="12" t="s">
        <v>16</v>
      </c>
    </row>
    <row r="22" spans="1:1" x14ac:dyDescent="0.35">
      <c r="A22" s="18" t="s">
        <v>17</v>
      </c>
    </row>
    <row r="24" spans="1:1" x14ac:dyDescent="0.35">
      <c r="A24" t="s">
        <v>18</v>
      </c>
    </row>
    <row r="25" spans="1:1" x14ac:dyDescent="0.35">
      <c r="A25" t="s">
        <v>19</v>
      </c>
    </row>
    <row r="26" spans="1:1" x14ac:dyDescent="0.35">
      <c r="A26" t="s">
        <v>20</v>
      </c>
    </row>
    <row r="27" spans="1:1" x14ac:dyDescent="0.35">
      <c r="A27" t="s">
        <v>21</v>
      </c>
    </row>
    <row r="28" spans="1:1" x14ac:dyDescent="0.35">
      <c r="A28" t="s">
        <v>22</v>
      </c>
    </row>
    <row r="31" spans="1:1" x14ac:dyDescent="0.35">
      <c r="A31" t="s">
        <v>23</v>
      </c>
    </row>
  </sheetData>
  <hyperlinks>
    <hyperlink ref="A22" r:id="rId1" display="https://www.gov.uk/government/publications/guidance-for-publishing-spend-over-25000" xr:uid="{6B1FE1EE-E98A-4489-B61C-9E3FAC6D6205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41667-C524-493E-B8B3-C2AABE50D1B2}">
  <sheetPr>
    <pageSetUpPr fitToPage="1"/>
  </sheetPr>
  <dimension ref="A1:J8"/>
  <sheetViews>
    <sheetView tabSelected="1" workbookViewId="0">
      <selection activeCell="C13" sqref="C13"/>
    </sheetView>
  </sheetViews>
  <sheetFormatPr defaultRowHeight="14.5" x14ac:dyDescent="0.35"/>
  <cols>
    <col min="1" max="1" width="14" customWidth="1"/>
    <col min="2" max="2" width="14.54296875" bestFit="1" customWidth="1"/>
    <col min="3" max="3" width="31.7265625" bestFit="1" customWidth="1"/>
    <col min="4" max="4" width="19.1796875" bestFit="1" customWidth="1"/>
    <col min="5" max="5" width="25" customWidth="1"/>
    <col min="6" max="6" width="26.81640625" bestFit="1" customWidth="1"/>
    <col min="7" max="7" width="20.81640625" customWidth="1"/>
    <col min="8" max="8" width="35.1796875" bestFit="1" customWidth="1"/>
    <col min="9" max="9" width="14.1796875" customWidth="1"/>
    <col min="10" max="10" width="13.453125" customWidth="1"/>
  </cols>
  <sheetData>
    <row r="1" spans="1:10" s="2" customFormat="1" ht="29.25" customHeight="1" x14ac:dyDescent="0.35">
      <c r="A1" s="39" t="s">
        <v>24</v>
      </c>
      <c r="B1" s="39" t="s">
        <v>25</v>
      </c>
      <c r="C1" s="39" t="s">
        <v>26</v>
      </c>
      <c r="D1" s="39" t="s">
        <v>27</v>
      </c>
      <c r="E1" s="40" t="s">
        <v>28</v>
      </c>
      <c r="F1" s="39" t="s">
        <v>29</v>
      </c>
      <c r="G1" s="39" t="s">
        <v>30</v>
      </c>
      <c r="H1" s="39" t="s">
        <v>31</v>
      </c>
      <c r="I1" s="40" t="s">
        <v>32</v>
      </c>
      <c r="J1" s="39" t="s">
        <v>33</v>
      </c>
    </row>
    <row r="2" spans="1:10" x14ac:dyDescent="0.35">
      <c r="A2" s="41">
        <v>44743</v>
      </c>
      <c r="B2" s="42">
        <v>44749</v>
      </c>
      <c r="C2" s="35" t="s">
        <v>34</v>
      </c>
      <c r="D2" s="36" t="s">
        <v>35</v>
      </c>
      <c r="E2" s="43" t="s">
        <v>36</v>
      </c>
      <c r="F2" s="36" t="s">
        <v>37</v>
      </c>
      <c r="G2" s="36" t="s">
        <v>38</v>
      </c>
      <c r="H2" s="36" t="s">
        <v>39</v>
      </c>
      <c r="I2" s="37" t="s">
        <v>40</v>
      </c>
      <c r="J2" s="38">
        <v>59377.11</v>
      </c>
    </row>
    <row r="3" spans="1:10" x14ac:dyDescent="0.35">
      <c r="A3" s="41">
        <v>44743</v>
      </c>
      <c r="B3" s="42">
        <v>44749</v>
      </c>
      <c r="C3" s="35" t="s">
        <v>41</v>
      </c>
      <c r="D3" s="36" t="s">
        <v>42</v>
      </c>
      <c r="E3" s="43" t="s">
        <v>43</v>
      </c>
      <c r="F3" s="36" t="s">
        <v>44</v>
      </c>
      <c r="G3" s="36" t="s">
        <v>45</v>
      </c>
      <c r="H3" s="36" t="s">
        <v>46</v>
      </c>
      <c r="I3" s="37" t="s">
        <v>47</v>
      </c>
      <c r="J3" s="38">
        <v>117621.6</v>
      </c>
    </row>
    <row r="4" spans="1:10" x14ac:dyDescent="0.35">
      <c r="A4" s="41">
        <v>44743</v>
      </c>
      <c r="B4" s="42">
        <v>44749</v>
      </c>
      <c r="C4" s="35" t="s">
        <v>48</v>
      </c>
      <c r="D4" s="36" t="s">
        <v>49</v>
      </c>
      <c r="E4" s="43" t="s">
        <v>43</v>
      </c>
      <c r="F4" s="36" t="s">
        <v>50</v>
      </c>
      <c r="G4" s="36" t="s">
        <v>50</v>
      </c>
      <c r="H4" s="36" t="s">
        <v>50</v>
      </c>
      <c r="I4" s="37" t="s">
        <v>51</v>
      </c>
      <c r="J4" s="38">
        <v>28664.68</v>
      </c>
    </row>
    <row r="5" spans="1:10" x14ac:dyDescent="0.35">
      <c r="A5" s="41">
        <v>44743</v>
      </c>
      <c r="B5" s="42">
        <v>44756</v>
      </c>
      <c r="C5" s="35" t="s">
        <v>52</v>
      </c>
      <c r="D5" s="36" t="s">
        <v>53</v>
      </c>
      <c r="E5" s="43" t="s">
        <v>54</v>
      </c>
      <c r="F5" s="36" t="s">
        <v>55</v>
      </c>
      <c r="G5" s="36" t="s">
        <v>56</v>
      </c>
      <c r="H5" s="36" t="s">
        <v>57</v>
      </c>
      <c r="I5" s="37" t="s">
        <v>58</v>
      </c>
      <c r="J5" s="38">
        <v>82614.080000000002</v>
      </c>
    </row>
    <row r="6" spans="1:10" x14ac:dyDescent="0.35">
      <c r="A6" s="41">
        <v>44743</v>
      </c>
      <c r="B6" s="42">
        <v>44756</v>
      </c>
      <c r="C6" s="35" t="s">
        <v>41</v>
      </c>
      <c r="D6" s="36" t="s">
        <v>42</v>
      </c>
      <c r="E6" s="43" t="s">
        <v>43</v>
      </c>
      <c r="F6" s="36" t="s">
        <v>44</v>
      </c>
      <c r="G6" s="36" t="s">
        <v>45</v>
      </c>
      <c r="H6" s="36" t="s">
        <v>46</v>
      </c>
      <c r="I6" s="37" t="s">
        <v>59</v>
      </c>
      <c r="J6" s="38">
        <v>60654</v>
      </c>
    </row>
    <row r="7" spans="1:10" x14ac:dyDescent="0.35">
      <c r="A7" s="41">
        <v>44743</v>
      </c>
      <c r="B7" s="42">
        <v>44756</v>
      </c>
      <c r="C7" s="35" t="s">
        <v>60</v>
      </c>
      <c r="D7" s="36" t="s">
        <v>61</v>
      </c>
      <c r="E7" s="43" t="s">
        <v>43</v>
      </c>
      <c r="F7" s="36" t="s">
        <v>62</v>
      </c>
      <c r="G7" s="36" t="s">
        <v>45</v>
      </c>
      <c r="H7" s="36" t="s">
        <v>63</v>
      </c>
      <c r="I7" s="37" t="s">
        <v>64</v>
      </c>
      <c r="J7" s="38">
        <v>119274.36</v>
      </c>
    </row>
    <row r="8" spans="1:10" x14ac:dyDescent="0.35">
      <c r="A8" s="41">
        <v>44743</v>
      </c>
      <c r="B8" s="42">
        <v>44763</v>
      </c>
      <c r="C8" s="35" t="s">
        <v>65</v>
      </c>
      <c r="D8" s="36" t="s">
        <v>66</v>
      </c>
      <c r="E8" s="43" t="s">
        <v>43</v>
      </c>
      <c r="F8" s="36" t="s">
        <v>67</v>
      </c>
      <c r="G8" s="36" t="s">
        <v>38</v>
      </c>
      <c r="H8" s="36" t="s">
        <v>68</v>
      </c>
      <c r="I8" s="37" t="s">
        <v>69</v>
      </c>
      <c r="J8" s="38">
        <v>268775.7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AE895-E1B6-4107-989E-40A8D5B50649}">
  <sheetPr filterMode="1"/>
  <dimension ref="A1:J51"/>
  <sheetViews>
    <sheetView zoomScale="85" zoomScaleNormal="85" workbookViewId="0">
      <pane ySplit="1" topLeftCell="A39" activePane="bottomLeft" state="frozen"/>
      <selection pane="bottomLeft" activeCell="A39" sqref="A39:J44"/>
    </sheetView>
  </sheetViews>
  <sheetFormatPr defaultColWidth="9.1796875" defaultRowHeight="14.5" x14ac:dyDescent="0.35"/>
  <cols>
    <col min="1" max="1" width="11.453125" style="2" bestFit="1" customWidth="1"/>
    <col min="2" max="2" width="14.26953125" style="4" bestFit="1" customWidth="1"/>
    <col min="3" max="3" width="34.54296875" style="2" bestFit="1" customWidth="1"/>
    <col min="4" max="4" width="18.81640625" style="2" bestFit="1" customWidth="1"/>
    <col min="5" max="5" width="43.81640625" style="2" bestFit="1" customWidth="1"/>
    <col min="6" max="6" width="18.81640625" style="2" bestFit="1" customWidth="1"/>
    <col min="7" max="7" width="19.81640625" style="2" bestFit="1" customWidth="1"/>
    <col min="8" max="8" width="35" style="2" bestFit="1" customWidth="1"/>
    <col min="9" max="9" width="12.26953125" style="3" bestFit="1" customWidth="1"/>
    <col min="10" max="10" width="15.7265625" style="2" bestFit="1" customWidth="1"/>
    <col min="11" max="16384" width="9.1796875" style="2"/>
  </cols>
  <sheetData>
    <row r="1" spans="1:10" ht="15.5" x14ac:dyDescent="0.35">
      <c r="A1" s="6" t="s">
        <v>24</v>
      </c>
      <c r="B1" s="6" t="s">
        <v>25</v>
      </c>
      <c r="C1" s="5" t="s">
        <v>26</v>
      </c>
      <c r="D1" s="5" t="s">
        <v>27</v>
      </c>
      <c r="E1" s="5">
        <v>0</v>
      </c>
      <c r="F1" s="5" t="s">
        <v>29</v>
      </c>
      <c r="G1" s="5" t="s">
        <v>30</v>
      </c>
      <c r="H1" s="1" t="s">
        <v>70</v>
      </c>
      <c r="I1" s="5" t="s">
        <v>32</v>
      </c>
      <c r="J1" s="1" t="s">
        <v>71</v>
      </c>
    </row>
    <row r="2" spans="1:10" hidden="1" x14ac:dyDescent="0.35">
      <c r="A2" s="11">
        <f>B2</f>
        <v>44658</v>
      </c>
      <c r="B2" s="4">
        <v>44658</v>
      </c>
      <c r="C2" s="2" t="s">
        <v>72</v>
      </c>
      <c r="D2" s="28" t="str">
        <f>VLOOKUP(C2,Database!A:F,2,FALSE)</f>
        <v>KT6 4RH</v>
      </c>
      <c r="E2" s="28" t="str">
        <f>VLOOKUP(C2,Database!A:F,3,FALSE)</f>
        <v>SME</v>
      </c>
      <c r="F2" s="28" t="str">
        <f>VLOOKUP(D2,Database!B:G,3,FALSE)</f>
        <v>Project</v>
      </c>
      <c r="G2" s="28" t="str">
        <f>VLOOKUP(C2,Database!A:F,5,FALSE)</f>
        <v>Operations</v>
      </c>
      <c r="H2" s="28" t="str">
        <f>VLOOKUP(F2,Database!D:I,3,FALSE)</f>
        <v>Project Cost</v>
      </c>
      <c r="I2" s="15" t="s">
        <v>73</v>
      </c>
      <c r="J2" s="3">
        <v>176667</v>
      </c>
    </row>
    <row r="3" spans="1:10" hidden="1" x14ac:dyDescent="0.35">
      <c r="A3" s="11">
        <f t="shared" ref="A3:A24" si="0">B3</f>
        <v>44658</v>
      </c>
      <c r="B3" s="4">
        <v>44658</v>
      </c>
      <c r="C3" s="2" t="s">
        <v>74</v>
      </c>
      <c r="D3" s="28" t="str">
        <f>VLOOKUP(C3,Database!A:F,2,FALSE)</f>
        <v>RG6 1WG</v>
      </c>
      <c r="E3" s="28" t="str">
        <f>VLOOKUP(C3,Database!A:F,3,FALSE)</f>
        <v>SME</v>
      </c>
      <c r="F3" s="28" t="str">
        <f>VLOOKUP(D3,Database!B:G,3,FALSE)</f>
        <v>Website costs</v>
      </c>
      <c r="G3" s="28" t="str">
        <f>VLOOKUP(C3,Database!A:F,5,FALSE)</f>
        <v>Communications</v>
      </c>
      <c r="H3" s="28" t="str">
        <f>VLOOKUP(F3,Database!D:I,3,FALSE)</f>
        <v>Document remediation</v>
      </c>
      <c r="I3" s="15" t="s">
        <v>75</v>
      </c>
      <c r="J3" s="3">
        <v>29445.37</v>
      </c>
    </row>
    <row r="4" spans="1:10" hidden="1" x14ac:dyDescent="0.35">
      <c r="A4" s="11">
        <f t="shared" si="0"/>
        <v>44658</v>
      </c>
      <c r="B4" s="4">
        <v>44658</v>
      </c>
      <c r="C4" s="2" t="s">
        <v>76</v>
      </c>
      <c r="D4" s="28" t="str">
        <f>VLOOKUP(C4,Database!A:F,2,FALSE)</f>
        <v>E14 5JJ</v>
      </c>
      <c r="E4" s="28" t="str">
        <f>VLOOKUP(C4,Database!A:F,3,FALSE)</f>
        <v>Large</v>
      </c>
      <c r="F4" s="28" t="str">
        <f>VLOOKUP(D4,Database!B:G,3,FALSE)</f>
        <v>Outsourced Service</v>
      </c>
      <c r="G4" s="28" t="str">
        <f>VLOOKUP(C4,Database!A:F,5,FALSE)</f>
        <v>Legal</v>
      </c>
      <c r="H4" s="28" t="str">
        <f>VLOOKUP(F4,Database!D:I,3,FALSE)</f>
        <v>Legal Services</v>
      </c>
      <c r="I4" s="15" t="s">
        <v>77</v>
      </c>
      <c r="J4" s="3">
        <v>39120.879999999997</v>
      </c>
    </row>
    <row r="5" spans="1:10" hidden="1" x14ac:dyDescent="0.35">
      <c r="A5" s="11">
        <f t="shared" si="0"/>
        <v>44658</v>
      </c>
      <c r="B5" s="4">
        <v>44658</v>
      </c>
      <c r="C5" s="2" t="s">
        <v>78</v>
      </c>
      <c r="D5" s="28" t="str">
        <f>VLOOKUP(C5,Database!A:F,2,FALSE)</f>
        <v>HP21 7QD</v>
      </c>
      <c r="E5" s="28" t="str">
        <f>VLOOKUP(C5,Database!A:F,3,FALSE)</f>
        <v>SME</v>
      </c>
      <c r="F5" s="28" t="str">
        <f>VLOOKUP(D5,Database!B:G,3,FALSE)</f>
        <v>Software Licences</v>
      </c>
      <c r="G5" s="28" t="str">
        <f>VLOOKUP(C5,Database!A:F,5,FALSE)</f>
        <v>Information Services</v>
      </c>
      <c r="H5" s="28" t="str">
        <f>VLOOKUP(F5,Database!D:I,3,FALSE)</f>
        <v>Software Licences</v>
      </c>
      <c r="I5" s="15" t="s">
        <v>79</v>
      </c>
      <c r="J5" s="3">
        <v>174192</v>
      </c>
    </row>
    <row r="6" spans="1:10" hidden="1" x14ac:dyDescent="0.35">
      <c r="A6" s="11">
        <f t="shared" si="0"/>
        <v>44658</v>
      </c>
      <c r="B6" s="4">
        <v>44658</v>
      </c>
      <c r="C6" s="2" t="s">
        <v>41</v>
      </c>
      <c r="D6" s="28" t="str">
        <f>VLOOKUP(C6,Database!A:F,2,FALSE)</f>
        <v>W1F 7LD</v>
      </c>
      <c r="E6" s="28" t="str">
        <f>VLOOKUP(C6,Database!A:F,3,FALSE)</f>
        <v>SME</v>
      </c>
      <c r="F6" s="28" t="str">
        <f>VLOOKUP(D6,Database!B:G,3,FALSE)</f>
        <v>Energy Portal</v>
      </c>
      <c r="G6" s="28" t="str">
        <f>VLOOKUP(C6,Database!A:F,5,FALSE)</f>
        <v>Information Services</v>
      </c>
      <c r="H6" s="28" t="str">
        <f>VLOOKUP(F6,Database!D:I,3,FALSE)</f>
        <v>Support Services</v>
      </c>
      <c r="I6" s="15" t="s">
        <v>80</v>
      </c>
      <c r="J6" s="3">
        <v>135000</v>
      </c>
    </row>
    <row r="7" spans="1:10" hidden="1" x14ac:dyDescent="0.35">
      <c r="A7" s="11">
        <f t="shared" si="0"/>
        <v>44658</v>
      </c>
      <c r="B7" s="4">
        <v>44658</v>
      </c>
      <c r="C7" s="2" t="s">
        <v>41</v>
      </c>
      <c r="D7" s="28" t="str">
        <f>VLOOKUP(C7,Database!A:F,2,FALSE)</f>
        <v>W1F 7LD</v>
      </c>
      <c r="E7" s="28" t="str">
        <f>VLOOKUP(C7,Database!A:F,3,FALSE)</f>
        <v>SME</v>
      </c>
      <c r="F7" s="28" t="str">
        <f>VLOOKUP(D7,Database!B:G,3,FALSE)</f>
        <v>Energy Portal</v>
      </c>
      <c r="G7" s="28" t="str">
        <f>VLOOKUP(C7,Database!A:F,5,FALSE)</f>
        <v>Information Services</v>
      </c>
      <c r="H7" s="28" t="str">
        <f>VLOOKUP(F7,Database!D:I,3,FALSE)</f>
        <v>Support Services</v>
      </c>
      <c r="I7" s="15" t="s">
        <v>81</v>
      </c>
      <c r="J7" s="3">
        <v>90960</v>
      </c>
    </row>
    <row r="8" spans="1:10" hidden="1" x14ac:dyDescent="0.35">
      <c r="A8" s="11">
        <f t="shared" si="0"/>
        <v>44658</v>
      </c>
      <c r="B8" s="4">
        <v>44658</v>
      </c>
      <c r="C8" s="2" t="s">
        <v>41</v>
      </c>
      <c r="D8" s="28" t="str">
        <f>VLOOKUP(C8,Database!A:F,2,FALSE)</f>
        <v>W1F 7LD</v>
      </c>
      <c r="E8" s="28" t="str">
        <f>VLOOKUP(C8,Database!A:F,3,FALSE)</f>
        <v>SME</v>
      </c>
      <c r="F8" s="28" t="str">
        <f>VLOOKUP(D8,Database!B:G,3,FALSE)</f>
        <v>Energy Portal</v>
      </c>
      <c r="G8" s="28" t="str">
        <f>VLOOKUP(C8,Database!A:F,5,FALSE)</f>
        <v>Information Services</v>
      </c>
      <c r="H8" s="28" t="str">
        <f>VLOOKUP(F8,Database!D:I,3,FALSE)</f>
        <v>Support Services</v>
      </c>
      <c r="I8" s="15" t="s">
        <v>82</v>
      </c>
      <c r="J8" s="3">
        <v>130980</v>
      </c>
    </row>
    <row r="9" spans="1:10" hidden="1" x14ac:dyDescent="0.35">
      <c r="A9" s="11">
        <f t="shared" si="0"/>
        <v>44658</v>
      </c>
      <c r="B9" s="4">
        <v>44658</v>
      </c>
      <c r="C9" s="2" t="s">
        <v>41</v>
      </c>
      <c r="D9" s="28" t="str">
        <f>VLOOKUP(C9,Database!A:F,2,FALSE)</f>
        <v>W1F 7LD</v>
      </c>
      <c r="E9" s="28" t="str">
        <f>VLOOKUP(C9,Database!A:F,3,FALSE)</f>
        <v>SME</v>
      </c>
      <c r="F9" s="28" t="str">
        <f>VLOOKUP(D9,Database!B:G,3,FALSE)</f>
        <v>Energy Portal</v>
      </c>
      <c r="G9" s="28" t="str">
        <f>VLOOKUP(C9,Database!A:F,5,FALSE)</f>
        <v>Information Services</v>
      </c>
      <c r="H9" s="28" t="str">
        <f>VLOOKUP(F9,Database!D:I,3,FALSE)</f>
        <v>Support Services</v>
      </c>
      <c r="I9" s="15" t="s">
        <v>83</v>
      </c>
      <c r="J9" s="3">
        <v>117621.6</v>
      </c>
    </row>
    <row r="10" spans="1:10" hidden="1" x14ac:dyDescent="0.35">
      <c r="A10" s="11">
        <f t="shared" si="0"/>
        <v>44658</v>
      </c>
      <c r="B10" s="4">
        <v>44658</v>
      </c>
      <c r="C10" s="2" t="s">
        <v>41</v>
      </c>
      <c r="D10" s="28" t="str">
        <f>VLOOKUP(C10,Database!A:F,2,FALSE)</f>
        <v>W1F 7LD</v>
      </c>
      <c r="E10" s="28" t="str">
        <f>VLOOKUP(C10,Database!A:F,3,FALSE)</f>
        <v>SME</v>
      </c>
      <c r="F10" s="28" t="str">
        <f>VLOOKUP(D10,Database!B:G,3,FALSE)</f>
        <v>Energy Portal</v>
      </c>
      <c r="G10" s="28" t="str">
        <f>VLOOKUP(C10,Database!A:F,5,FALSE)</f>
        <v>Information Services</v>
      </c>
      <c r="H10" s="28" t="str">
        <f>VLOOKUP(F10,Database!D:I,3,FALSE)</f>
        <v>Support Services</v>
      </c>
      <c r="I10" s="15" t="s">
        <v>84</v>
      </c>
      <c r="J10" s="3">
        <v>67518</v>
      </c>
    </row>
    <row r="11" spans="1:10" hidden="1" x14ac:dyDescent="0.35">
      <c r="A11" s="11">
        <f t="shared" si="0"/>
        <v>44658</v>
      </c>
      <c r="B11" s="4">
        <v>44658</v>
      </c>
      <c r="C11" s="2" t="s">
        <v>85</v>
      </c>
      <c r="D11" s="28" t="str">
        <f>VLOOKUP(C11,Database!A:F,2,FALSE)</f>
        <v>AB15 4YE</v>
      </c>
      <c r="E11" s="28" t="str">
        <f>VLOOKUP(C11,Database!A:F,3,FALSE)</f>
        <v>SME</v>
      </c>
      <c r="F11" s="28" t="str">
        <f>VLOOKUP(D11,Database!B:G,3,FALSE)</f>
        <v>Project</v>
      </c>
      <c r="G11" s="28" t="str">
        <f>VLOOKUP(C11,Database!A:F,5,FALSE)</f>
        <v>Operations</v>
      </c>
      <c r="H11" s="28" t="str">
        <f>VLOOKUP(F11,Database!D:I,3,FALSE)</f>
        <v>Project Cost</v>
      </c>
      <c r="I11" s="15" t="s">
        <v>86</v>
      </c>
      <c r="J11" s="3">
        <v>67056</v>
      </c>
    </row>
    <row r="12" spans="1:10" hidden="1" x14ac:dyDescent="0.35">
      <c r="A12" s="11">
        <f t="shared" si="0"/>
        <v>44658</v>
      </c>
      <c r="B12" s="4">
        <v>44658</v>
      </c>
      <c r="C12" s="2" t="s">
        <v>87</v>
      </c>
      <c r="D12" s="28" t="str">
        <f>VLOOKUP(C12,Database!A:F,2,FALSE)</f>
        <v>HD4 6EN</v>
      </c>
      <c r="E12" s="28" t="str">
        <f>VLOOKUP(C12,Database!A:F,3,FALSE)</f>
        <v>SME</v>
      </c>
      <c r="F12" s="28" t="str">
        <f>VLOOKUP(D12,Database!B:G,3,FALSE)</f>
        <v>National Data Repository</v>
      </c>
      <c r="G12" s="28" t="str">
        <f>VLOOKUP(C12,Database!A:F,5,FALSE)</f>
        <v>Information Services</v>
      </c>
      <c r="H12" s="28" t="str">
        <f>VLOOKUP(F12,Database!D:I,3,FALSE)</f>
        <v>Project Cost-National Data Repository</v>
      </c>
      <c r="I12" s="15" t="s">
        <v>88</v>
      </c>
      <c r="J12" s="3">
        <v>25778.04</v>
      </c>
    </row>
    <row r="13" spans="1:10" hidden="1" x14ac:dyDescent="0.35">
      <c r="A13" s="11">
        <f t="shared" si="0"/>
        <v>44658</v>
      </c>
      <c r="B13" s="4">
        <v>44658</v>
      </c>
      <c r="C13" s="2" t="s">
        <v>89</v>
      </c>
      <c r="D13" s="28" t="str">
        <f>VLOOKUP(C13,Database!A:F,2,FALSE)</f>
        <v>SW1P 1WG</v>
      </c>
      <c r="E13" s="28" t="str">
        <f>VLOOKUP(C13,Database!A:F,3,FALSE)</f>
        <v>Large</v>
      </c>
      <c r="F13" s="28" t="str">
        <f>VLOOKUP(D13,Database!B:G,3,FALSE)</f>
        <v xml:space="preserve">Project </v>
      </c>
      <c r="G13" s="28" t="str">
        <f>VLOOKUP(C13,Database!A:F,5,FALSE)</f>
        <v>Operations</v>
      </c>
      <c r="H13" s="28" t="str">
        <f>VLOOKUP(F13,Database!D:I,3,FALSE)</f>
        <v xml:space="preserve">Grant </v>
      </c>
      <c r="I13" s="15" t="s">
        <v>90</v>
      </c>
      <c r="J13" s="3">
        <v>239360</v>
      </c>
    </row>
    <row r="14" spans="1:10" hidden="1" x14ac:dyDescent="0.35">
      <c r="A14" s="11">
        <f t="shared" si="0"/>
        <v>44658</v>
      </c>
      <c r="B14" s="4">
        <v>44658</v>
      </c>
      <c r="C14" s="2" t="s">
        <v>91</v>
      </c>
      <c r="D14" s="28" t="str">
        <f>VLOOKUP(C14,Database!A:F,2,FALSE)</f>
        <v>SW1Y 6QW</v>
      </c>
      <c r="E14" s="28" t="str">
        <f>VLOOKUP(C14,Database!A:F,3,FALSE)</f>
        <v>Large</v>
      </c>
      <c r="F14" s="28" t="str">
        <f>VLOOKUP(D14,Database!B:G,3,FALSE)</f>
        <v>Professional services</v>
      </c>
      <c r="G14" s="28" t="str">
        <f>VLOOKUP(C14,Database!A:F,5,FALSE)</f>
        <v>HR</v>
      </c>
      <c r="H14" s="28" t="str">
        <f>VLOOKUP(F14,Database!D:I,3,FALSE)</f>
        <v>Professional Services</v>
      </c>
      <c r="I14" s="15" t="s">
        <v>92</v>
      </c>
      <c r="J14" s="3">
        <v>36199.199999999997</v>
      </c>
    </row>
    <row r="15" spans="1:10" hidden="1" x14ac:dyDescent="0.35">
      <c r="A15" s="11">
        <f t="shared" si="0"/>
        <v>44658</v>
      </c>
      <c r="B15" s="4">
        <v>44658</v>
      </c>
      <c r="C15" s="2" t="s">
        <v>91</v>
      </c>
      <c r="D15" s="28" t="str">
        <f>VLOOKUP(C15,Database!A:F,2,FALSE)</f>
        <v>SW1Y 6QW</v>
      </c>
      <c r="E15" s="28" t="str">
        <f>VLOOKUP(C15,Database!A:F,3,FALSE)</f>
        <v>Large</v>
      </c>
      <c r="F15" s="28" t="str">
        <f>VLOOKUP(D15,Database!B:G,3,FALSE)</f>
        <v>Professional services</v>
      </c>
      <c r="G15" s="28" t="str">
        <f>VLOOKUP(C15,Database!A:F,5,FALSE)</f>
        <v>HR</v>
      </c>
      <c r="H15" s="28" t="str">
        <f>VLOOKUP(F15,Database!D:I,3,FALSE)</f>
        <v>Professional Services</v>
      </c>
      <c r="I15" s="15" t="s">
        <v>93</v>
      </c>
      <c r="J15" s="3">
        <v>36199.199999999997</v>
      </c>
    </row>
    <row r="16" spans="1:10" hidden="1" x14ac:dyDescent="0.35">
      <c r="A16" s="11">
        <f t="shared" si="0"/>
        <v>44658</v>
      </c>
      <c r="B16" s="4">
        <v>44658</v>
      </c>
      <c r="C16" s="2" t="s">
        <v>94</v>
      </c>
      <c r="D16" s="28" t="str">
        <f>VLOOKUP(C16,Database!A:F,2,FALSE)</f>
        <v>AB11 5QX</v>
      </c>
      <c r="E16" s="28" t="str">
        <f>VLOOKUP(C16,Database!A:F,3,FALSE)</f>
        <v>SME</v>
      </c>
      <c r="F16" s="28" t="str">
        <f>VLOOKUP(D16,Database!B:G,3,FALSE)</f>
        <v>Proejct</v>
      </c>
      <c r="G16" s="28" t="str">
        <f>VLOOKUP(C16,Database!A:F,5,FALSE)</f>
        <v>Exploration</v>
      </c>
      <c r="H16" s="28" t="str">
        <f>VLOOKUP(F16,Database!D:I,3,FALSE)</f>
        <v>Carbon Storage Wells Risk</v>
      </c>
      <c r="I16" s="15" t="s">
        <v>95</v>
      </c>
      <c r="J16" s="3">
        <v>36360</v>
      </c>
    </row>
    <row r="17" spans="1:10" hidden="1" x14ac:dyDescent="0.35">
      <c r="A17" s="11">
        <f t="shared" si="0"/>
        <v>44665</v>
      </c>
      <c r="B17" s="4">
        <v>44665</v>
      </c>
      <c r="C17" s="2" t="s">
        <v>96</v>
      </c>
      <c r="D17" s="28" t="str">
        <f>VLOOKUP(C17,Database!A:F,2,FALSE)</f>
        <v>SG1 2FS</v>
      </c>
      <c r="E17" s="28" t="str">
        <f>VLOOKUP(C17,Database!A:F,3,FALSE)</f>
        <v>SME</v>
      </c>
      <c r="F17" s="28" t="str">
        <f>VLOOKUP(D17,Database!B:G,3,FALSE)</f>
        <v>IT Services</v>
      </c>
      <c r="G17" s="28" t="str">
        <f>VLOOKUP(C17,Database!A:F,5,FALSE)</f>
        <v>Information Services</v>
      </c>
      <c r="H17" s="28" t="str">
        <f>VLOOKUP(F17,Database!D:I,3,FALSE)</f>
        <v>Support Services</v>
      </c>
      <c r="I17" s="15" t="s">
        <v>97</v>
      </c>
      <c r="J17" s="3">
        <v>64461.06</v>
      </c>
    </row>
    <row r="18" spans="1:10" hidden="1" x14ac:dyDescent="0.35">
      <c r="A18" s="11">
        <f t="shared" si="0"/>
        <v>44665</v>
      </c>
      <c r="B18" s="4">
        <v>44665</v>
      </c>
      <c r="C18" s="2" t="s">
        <v>96</v>
      </c>
      <c r="D18" s="28" t="str">
        <f>VLOOKUP(C18,Database!A:F,2,FALSE)</f>
        <v>SG1 2FS</v>
      </c>
      <c r="E18" s="28" t="str">
        <f>VLOOKUP(C18,Database!A:F,3,FALSE)</f>
        <v>SME</v>
      </c>
      <c r="F18" s="28" t="str">
        <f>VLOOKUP(D18,Database!B:G,3,FALSE)</f>
        <v>IT Services</v>
      </c>
      <c r="G18" s="28" t="str">
        <f>VLOOKUP(C18,Database!A:F,5,FALSE)</f>
        <v>Information Services</v>
      </c>
      <c r="H18" s="28" t="str">
        <f>VLOOKUP(F18,Database!D:I,3,FALSE)</f>
        <v>Support Services</v>
      </c>
      <c r="I18" s="15" t="s">
        <v>98</v>
      </c>
      <c r="J18" s="3">
        <v>32362.95</v>
      </c>
    </row>
    <row r="19" spans="1:10" hidden="1" x14ac:dyDescent="0.35">
      <c r="A19" s="11">
        <f t="shared" si="0"/>
        <v>44665</v>
      </c>
      <c r="B19" s="4">
        <v>44665</v>
      </c>
      <c r="C19" s="2" t="s">
        <v>60</v>
      </c>
      <c r="D19" s="28" t="str">
        <f>VLOOKUP(C19,Database!A:F,2,FALSE)</f>
        <v>RG9 1AY</v>
      </c>
      <c r="E19" s="28" t="str">
        <f>VLOOKUP(C19,Database!A:F,3,FALSE)</f>
        <v>SME</v>
      </c>
      <c r="F19" s="28" t="str">
        <f>VLOOKUP(D19,Database!B:G,3,FALSE)</f>
        <v>National Data Repository</v>
      </c>
      <c r="G19" s="28" t="str">
        <f>VLOOKUP(C19,Database!A:F,5,FALSE)</f>
        <v>Information Services</v>
      </c>
      <c r="H19" s="28" t="str">
        <f>VLOOKUP(F19,Database!D:I,3,FALSE)</f>
        <v>Project Cost-National Data Repository</v>
      </c>
      <c r="I19" s="15" t="s">
        <v>99</v>
      </c>
      <c r="J19" s="3">
        <v>29075.360000000001</v>
      </c>
    </row>
    <row r="20" spans="1:10" hidden="1" x14ac:dyDescent="0.35">
      <c r="A20" s="11">
        <f t="shared" si="0"/>
        <v>44665</v>
      </c>
      <c r="B20" s="4">
        <v>44665</v>
      </c>
      <c r="C20" s="2" t="s">
        <v>100</v>
      </c>
      <c r="D20" s="28" t="str">
        <f>VLOOKUP(C20,Database!A:F,2,FALSE)</f>
        <v>YO32 9GZ</v>
      </c>
      <c r="E20" s="28" t="str">
        <f>VLOOKUP(C20,Database!A:F,3,FALSE)</f>
        <v>Large</v>
      </c>
      <c r="F20" s="28" t="str">
        <f>VLOOKUP(D20,Database!B:G,3,FALSE)</f>
        <v>IT Services</v>
      </c>
      <c r="G20" s="28" t="str">
        <f>VLOOKUP(C20,Database!A:F,5,FALSE)</f>
        <v xml:space="preserve">Information Services </v>
      </c>
      <c r="H20" s="28" t="str">
        <f>VLOOKUP(F20,Database!D:I,3,FALSE)</f>
        <v>Support Services</v>
      </c>
      <c r="I20" s="15" t="s">
        <v>101</v>
      </c>
      <c r="J20" s="3">
        <v>135714.89000000001</v>
      </c>
    </row>
    <row r="21" spans="1:10" hidden="1" x14ac:dyDescent="0.35">
      <c r="A21" s="11">
        <f t="shared" si="0"/>
        <v>44672</v>
      </c>
      <c r="B21" s="4">
        <v>44672</v>
      </c>
      <c r="C21" s="2" t="s">
        <v>102</v>
      </c>
      <c r="D21" s="28" t="str">
        <f>VLOOKUP(C21,Database!A:F,2,FALSE)</f>
        <v>KT6 4BN</v>
      </c>
      <c r="E21" s="28" t="str">
        <f>VLOOKUP(C21,Database!A:F,3,FALSE)</f>
        <v>SME</v>
      </c>
      <c r="F21" s="28" t="str">
        <f>VLOOKUP(D21,Database!B:G,3,FALSE)</f>
        <v>Professional services</v>
      </c>
      <c r="G21" s="28" t="str">
        <f>VLOOKUP(C21,Database!A:F,5,FALSE)</f>
        <v>Technology</v>
      </c>
      <c r="H21" s="28" t="str">
        <f>VLOOKUP(F21,Database!D:I,3,FALSE)</f>
        <v>Professional Services</v>
      </c>
      <c r="I21" s="15" t="s">
        <v>103</v>
      </c>
      <c r="J21" s="3">
        <v>38400</v>
      </c>
    </row>
    <row r="22" spans="1:10" hidden="1" x14ac:dyDescent="0.35">
      <c r="A22" s="11">
        <f t="shared" si="0"/>
        <v>44693</v>
      </c>
      <c r="B22" s="4">
        <f>'Payment run'!H22</f>
        <v>44693</v>
      </c>
      <c r="C22" s="27" t="str">
        <f>'Payment run'!D22</f>
        <v>BPM-Discipline UK Limited</v>
      </c>
      <c r="D22" s="28" t="str">
        <f>VLOOKUP(C22,Database!A:F,2,FALSE)</f>
        <v>KT10 9JR</v>
      </c>
      <c r="E22" s="28" t="str">
        <f>VLOOKUP(C22,Database!A:F,3,FALSE)</f>
        <v>SME</v>
      </c>
      <c r="F22" s="28" t="str">
        <f>VLOOKUP(D22,Database!B:G,3,FALSE)</f>
        <v>Information Management</v>
      </c>
      <c r="G22" s="28" t="str">
        <f>VLOOKUP(C22,Database!A:F,5,FALSE)</f>
        <v>Information Services</v>
      </c>
      <c r="H22" s="28" t="str">
        <f>VLOOKUP(F22,Database!D:I,3,FALSE)</f>
        <v>Support Services</v>
      </c>
      <c r="I22" s="33" t="str">
        <f>'Payment run'!A22</f>
        <v>P+111763</v>
      </c>
      <c r="J22" s="30">
        <f>'Payment run'!G22</f>
        <v>30096</v>
      </c>
    </row>
    <row r="23" spans="1:10" hidden="1" x14ac:dyDescent="0.35">
      <c r="A23" s="11">
        <f t="shared" si="0"/>
        <v>44693</v>
      </c>
      <c r="B23" s="4">
        <f>'Payment run'!H23</f>
        <v>44693</v>
      </c>
      <c r="C23" s="27" t="str">
        <f>'Payment run'!D23</f>
        <v>Fivium Limited</v>
      </c>
      <c r="D23" s="28" t="str">
        <f>VLOOKUP(C23,Database!A:F,2,FALSE)</f>
        <v>W1F 7LD</v>
      </c>
      <c r="E23" s="28" t="str">
        <f>VLOOKUP(C23,Database!A:F,3,FALSE)</f>
        <v>SME</v>
      </c>
      <c r="F23" s="28" t="str">
        <f>VLOOKUP(D23,Database!B:G,3,FALSE)</f>
        <v>Energy Portal</v>
      </c>
      <c r="G23" s="28" t="str">
        <f>VLOOKUP(C23,Database!A:F,5,FALSE)</f>
        <v>Information Services</v>
      </c>
      <c r="H23" s="28" t="str">
        <f>VLOOKUP(F23,Database!D:I,3,FALSE)</f>
        <v>Support Services</v>
      </c>
      <c r="I23" s="33" t="str">
        <f>'Payment run'!A23</f>
        <v>P+111775</v>
      </c>
      <c r="J23" s="30">
        <f>'Payment run'!G23</f>
        <v>117621.6</v>
      </c>
    </row>
    <row r="24" spans="1:10" hidden="1" x14ac:dyDescent="0.35">
      <c r="A24" s="11">
        <f t="shared" si="0"/>
        <v>44693</v>
      </c>
      <c r="B24" s="4">
        <f>'Payment run'!H24</f>
        <v>44693</v>
      </c>
      <c r="C24" s="27" t="str">
        <f>'Payment run'!D24</f>
        <v>Osokey Limited</v>
      </c>
      <c r="D24" s="28" t="str">
        <f>VLOOKUP(C24,Database!A:F,2,FALSE)</f>
        <v>RG9 1AY</v>
      </c>
      <c r="E24" s="28" t="str">
        <f>VLOOKUP(C24,Database!A:F,3,FALSE)</f>
        <v>SME</v>
      </c>
      <c r="F24" s="28" t="str">
        <f>VLOOKUP(D24,Database!B:G,3,FALSE)</f>
        <v>National Data Repository</v>
      </c>
      <c r="G24" s="28" t="str">
        <f>VLOOKUP(C24,Database!A:F,5,FALSE)</f>
        <v>Information Services</v>
      </c>
      <c r="H24" s="28" t="str">
        <f>VLOOKUP(F24,Database!D:I,3,FALSE)</f>
        <v>Project Cost-National Data Repository</v>
      </c>
      <c r="I24" s="33" t="str">
        <f>'Payment run'!A24</f>
        <v>P+111817</v>
      </c>
      <c r="J24" s="30">
        <f>'Payment run'!G24</f>
        <v>119274.36</v>
      </c>
    </row>
    <row r="25" spans="1:10" hidden="1" x14ac:dyDescent="0.35">
      <c r="A25" s="11">
        <f t="shared" ref="A25:A37" si="1">B25</f>
        <v>44721</v>
      </c>
      <c r="B25" s="4">
        <f>'Payment run'!H25</f>
        <v>44721</v>
      </c>
      <c r="C25" s="27" t="str">
        <f>'Payment run'!D25</f>
        <v>Fivium Limited</v>
      </c>
      <c r="D25" s="28" t="str">
        <f>VLOOKUP(C25,Database!A:F,2,FALSE)</f>
        <v>W1F 7LD</v>
      </c>
      <c r="E25" s="28" t="str">
        <f>VLOOKUP(C25,Database!A:F,3,FALSE)</f>
        <v>SME</v>
      </c>
      <c r="F25" s="28" t="str">
        <f>VLOOKUP(D25,Database!B:G,3,FALSE)</f>
        <v>Energy Portal</v>
      </c>
      <c r="G25" s="28" t="str">
        <f>VLOOKUP(C25,Database!A:F,5,FALSE)</f>
        <v>Information Services</v>
      </c>
      <c r="H25" s="28" t="str">
        <f>VLOOKUP(F25,Database!D:I,3,FALSE)</f>
        <v>Support Services</v>
      </c>
      <c r="I25" s="29" t="str">
        <f>'Payment run'!A25</f>
        <v>P+111813</v>
      </c>
      <c r="J25" s="30">
        <f>'Payment run'!G25</f>
        <v>52938</v>
      </c>
    </row>
    <row r="26" spans="1:10" hidden="1" x14ac:dyDescent="0.35">
      <c r="A26" s="11">
        <f t="shared" si="1"/>
        <v>44721</v>
      </c>
      <c r="B26" s="4">
        <f>'Payment run'!H26</f>
        <v>44721</v>
      </c>
      <c r="C26" s="27" t="str">
        <f>'Payment run'!D26</f>
        <v>Fivium Limited</v>
      </c>
      <c r="D26" s="28" t="str">
        <f>VLOOKUP(C26,Database!A:F,2,FALSE)</f>
        <v>W1F 7LD</v>
      </c>
      <c r="E26" s="28" t="str">
        <f>VLOOKUP(C26,Database!A:F,3,FALSE)</f>
        <v>SME</v>
      </c>
      <c r="F26" s="28" t="str">
        <f>VLOOKUP(D26,Database!B:G,3,FALSE)</f>
        <v>Energy Portal</v>
      </c>
      <c r="G26" s="28" t="str">
        <f>VLOOKUP(C26,Database!A:F,5,FALSE)</f>
        <v>Information Services</v>
      </c>
      <c r="H26" s="28" t="str">
        <f>VLOOKUP(F26,Database!D:I,3,FALSE)</f>
        <v>Support Services</v>
      </c>
      <c r="I26" s="29" t="str">
        <f>'Payment run'!A26</f>
        <v>P+111904</v>
      </c>
      <c r="J26" s="30">
        <f>'Payment run'!G26</f>
        <v>117621.6</v>
      </c>
    </row>
    <row r="27" spans="1:10" hidden="1" x14ac:dyDescent="0.35">
      <c r="A27" s="11">
        <f t="shared" si="1"/>
        <v>44721</v>
      </c>
      <c r="B27" s="4">
        <f>'Payment run'!H27</f>
        <v>44721</v>
      </c>
      <c r="C27" s="27" t="str">
        <f>'Payment run'!D27</f>
        <v>OGEL IT Ltd</v>
      </c>
      <c r="D27" s="28" t="str">
        <f>VLOOKUP(C27,Database!A:F,2,FALSE)</f>
        <v>SG1 2FS</v>
      </c>
      <c r="E27" s="28" t="str">
        <f>VLOOKUP(C27,Database!A:F,3,FALSE)</f>
        <v>SME</v>
      </c>
      <c r="F27" s="28" t="str">
        <f>VLOOKUP(D27,Database!B:G,3,FALSE)</f>
        <v>IT Services</v>
      </c>
      <c r="G27" s="28" t="str">
        <f>VLOOKUP(C27,Database!A:F,5,FALSE)</f>
        <v>Information Services</v>
      </c>
      <c r="H27" s="28" t="str">
        <f>VLOOKUP(F27,Database!D:I,3,FALSE)</f>
        <v>Support Services</v>
      </c>
      <c r="I27" s="29" t="str">
        <f>'Payment run'!A27</f>
        <v>P+111885</v>
      </c>
      <c r="J27" s="30">
        <f>'Payment run'!G27</f>
        <v>64734.9</v>
      </c>
    </row>
    <row r="28" spans="1:10" hidden="1" x14ac:dyDescent="0.35">
      <c r="A28" s="11">
        <f t="shared" si="1"/>
        <v>44721</v>
      </c>
      <c r="B28" s="4">
        <f>'Payment run'!H28</f>
        <v>44721</v>
      </c>
      <c r="C28" s="27" t="str">
        <f>'Payment run'!D28</f>
        <v>Hartnell Taylor Cook</v>
      </c>
      <c r="D28" s="28" t="str">
        <f>VLOOKUP(C28,Database!A:F,2,FALSE)</f>
        <v>BS8 3JX</v>
      </c>
      <c r="E28" s="28" t="str">
        <f>VLOOKUP(C28,Database!A:F,3,FALSE)</f>
        <v>SME</v>
      </c>
      <c r="F28" s="28" t="str">
        <f>VLOOKUP(D28,Database!B:G,3,FALSE)</f>
        <v>Rent, Rates &amp; Service Charge</v>
      </c>
      <c r="G28" s="28" t="str">
        <f>VLOOKUP(C28,Database!A:F,5,FALSE)</f>
        <v>Accommodation</v>
      </c>
      <c r="H28" s="28" t="str">
        <f>VLOOKUP(F28,Database!D:I,3,FALSE)</f>
        <v>Rent</v>
      </c>
      <c r="I28" s="29" t="str">
        <f>'Payment run'!A28</f>
        <v>P+111859</v>
      </c>
      <c r="J28" s="30">
        <f>'Payment run'!G28</f>
        <v>42939</v>
      </c>
    </row>
    <row r="29" spans="1:10" hidden="1" x14ac:dyDescent="0.35">
      <c r="A29" s="11">
        <f t="shared" si="1"/>
        <v>44721</v>
      </c>
      <c r="B29" s="4">
        <f>'Payment run'!H29</f>
        <v>44721</v>
      </c>
      <c r="C29" s="27" t="str">
        <f>'Payment run'!D29</f>
        <v>Hartnell Taylor Cook</v>
      </c>
      <c r="D29" s="28" t="str">
        <f>VLOOKUP(C29,Database!A:F,2,FALSE)</f>
        <v>BS8 3JX</v>
      </c>
      <c r="E29" s="28" t="str">
        <f>VLOOKUP(C29,Database!A:F,3,FALSE)</f>
        <v>SME</v>
      </c>
      <c r="F29" s="28" t="str">
        <f>VLOOKUP(D29,Database!B:G,3,FALSE)</f>
        <v>Rent, Rates &amp; Service Charge</v>
      </c>
      <c r="G29" s="28" t="str">
        <f>VLOOKUP(C29,Database!A:F,5,FALSE)</f>
        <v>Accommodation</v>
      </c>
      <c r="H29" s="28" t="str">
        <f>VLOOKUP(F29,Database!D:I,3,FALSE)</f>
        <v>Rent</v>
      </c>
      <c r="I29" s="29" t="str">
        <f>'Payment run'!A29</f>
        <v>P+111860</v>
      </c>
      <c r="J29" s="30">
        <f>'Payment run'!G29</f>
        <v>50887.199999999997</v>
      </c>
    </row>
    <row r="30" spans="1:10" hidden="1" x14ac:dyDescent="0.35">
      <c r="A30" s="11">
        <f t="shared" si="1"/>
        <v>44727</v>
      </c>
      <c r="B30" s="4">
        <f>'Payment run'!H30</f>
        <v>44727</v>
      </c>
      <c r="C30" s="27" t="str">
        <f>'Payment run'!D30</f>
        <v>Fivium Limited</v>
      </c>
      <c r="D30" s="28" t="str">
        <f>VLOOKUP(C30,Database!A:F,2,FALSE)</f>
        <v>W1F 7LD</v>
      </c>
      <c r="E30" s="28" t="str">
        <f>VLOOKUP(C30,Database!A:F,3,FALSE)</f>
        <v>SME</v>
      </c>
      <c r="F30" s="28" t="str">
        <f>VLOOKUP(D30,Database!B:G,3,FALSE)</f>
        <v>Energy Portal</v>
      </c>
      <c r="G30" s="28" t="str">
        <f>VLOOKUP(C30,Database!A:F,5,FALSE)</f>
        <v>Information Services</v>
      </c>
      <c r="H30" s="28" t="str">
        <f>VLOOKUP(F30,Database!D:I,3,FALSE)</f>
        <v>Support Services</v>
      </c>
      <c r="I30" s="29" t="str">
        <f>'Payment run'!A30</f>
        <v>P+111940</v>
      </c>
      <c r="J30" s="30">
        <f>'Payment run'!G30</f>
        <v>72108</v>
      </c>
    </row>
    <row r="31" spans="1:10" hidden="1" x14ac:dyDescent="0.35">
      <c r="A31" s="11">
        <f t="shared" si="1"/>
        <v>44727</v>
      </c>
      <c r="B31" s="4">
        <f>'Payment run'!H31</f>
        <v>44727</v>
      </c>
      <c r="C31" s="27" t="str">
        <f>'Payment run'!D31</f>
        <v>OGEL IT Ltd</v>
      </c>
      <c r="D31" s="28" t="str">
        <f>VLOOKUP(C31,Database!A:F,2,FALSE)</f>
        <v>SG1 2FS</v>
      </c>
      <c r="E31" s="28" t="str">
        <f>VLOOKUP(C31,Database!A:F,3,FALSE)</f>
        <v>SME</v>
      </c>
      <c r="F31" s="28" t="str">
        <f>VLOOKUP(D31,Database!B:G,3,FALSE)</f>
        <v>IT Services</v>
      </c>
      <c r="G31" s="28" t="str">
        <f>VLOOKUP(C31,Database!A:F,5,FALSE)</f>
        <v>Information Services</v>
      </c>
      <c r="H31" s="28" t="str">
        <f>VLOOKUP(F31,Database!D:I,3,FALSE)</f>
        <v>Support Services</v>
      </c>
      <c r="I31" s="29" t="str">
        <f>'Payment run'!A31</f>
        <v>P+111947</v>
      </c>
      <c r="J31" s="30">
        <f>'Payment run'!G31</f>
        <v>57312</v>
      </c>
    </row>
    <row r="32" spans="1:10" hidden="1" x14ac:dyDescent="0.35">
      <c r="A32" s="11">
        <f t="shared" si="1"/>
        <v>44727</v>
      </c>
      <c r="B32" s="4">
        <f>'Payment run'!H32</f>
        <v>44727</v>
      </c>
      <c r="C32" s="27" t="str">
        <f>'Payment run'!D32</f>
        <v>Osokey Limited</v>
      </c>
      <c r="D32" s="28" t="str">
        <f>VLOOKUP(C32,Database!A:F,2,FALSE)</f>
        <v>RG9 1AY</v>
      </c>
      <c r="E32" s="28" t="str">
        <f>VLOOKUP(C32,Database!A:F,3,FALSE)</f>
        <v>SME</v>
      </c>
      <c r="F32" s="28" t="str">
        <f>VLOOKUP(D32,Database!B:G,3,FALSE)</f>
        <v>National Data Repository</v>
      </c>
      <c r="G32" s="28" t="str">
        <f>VLOOKUP(C32,Database!A:F,5,FALSE)</f>
        <v>Information Services</v>
      </c>
      <c r="H32" s="28" t="str">
        <f>VLOOKUP(F32,Database!D:I,3,FALSE)</f>
        <v>Project Cost-National Data Repository</v>
      </c>
      <c r="I32" s="29" t="str">
        <f>'Payment run'!A32</f>
        <v>P+111937</v>
      </c>
      <c r="J32" s="30">
        <f>'Payment run'!G32</f>
        <v>119274.36</v>
      </c>
    </row>
    <row r="33" spans="1:10" hidden="1" x14ac:dyDescent="0.35">
      <c r="A33" s="11">
        <f t="shared" si="1"/>
        <v>44727</v>
      </c>
      <c r="B33" s="4">
        <f>'Payment run'!H33</f>
        <v>44727</v>
      </c>
      <c r="C33" s="27" t="str">
        <f>'Payment run'!D33</f>
        <v>UK Onshore Geophysical Library</v>
      </c>
      <c r="D33" s="28" t="str">
        <f>VLOOKUP(C33,Database!A:F,2,FALSE)</f>
        <v>KT3 4QF</v>
      </c>
      <c r="E33" s="28" t="str">
        <f>VLOOKUP(C33,Database!A:F,3,FALSE)</f>
        <v>SME</v>
      </c>
      <c r="F33" s="28" t="str">
        <f>VLOOKUP(D33,Database!B:G,3,FALSE)</f>
        <v>Onshore Project</v>
      </c>
      <c r="G33" s="28" t="str">
        <f>VLOOKUP(C33,Database!A:F,5,FALSE)</f>
        <v>Regulations</v>
      </c>
      <c r="H33" s="28" t="str">
        <f>VLOOKUP(F33,Database!D:I,3,FALSE)</f>
        <v>Project Cost</v>
      </c>
      <c r="I33" s="29" t="str">
        <f>'Payment run'!A33</f>
        <v>P+111948</v>
      </c>
      <c r="J33" s="30">
        <f>'Payment run'!G33</f>
        <v>50000</v>
      </c>
    </row>
    <row r="34" spans="1:10" hidden="1" x14ac:dyDescent="0.35">
      <c r="A34" s="11">
        <f t="shared" si="1"/>
        <v>44734</v>
      </c>
      <c r="B34" s="4">
        <f>'Payment run'!H34</f>
        <v>44734</v>
      </c>
      <c r="C34" s="27" t="str">
        <f>'Payment run'!D34</f>
        <v>GVA Grimley Ltd</v>
      </c>
      <c r="D34" s="28" t="str">
        <f>VLOOKUP(C34,Database!A:F,2,FALSE)</f>
        <v>B1 2JJ</v>
      </c>
      <c r="E34" s="28" t="str">
        <f>VLOOKUP(C34,Database!A:F,3,FALSE)</f>
        <v>Large</v>
      </c>
      <c r="F34" s="28" t="str">
        <f>VLOOKUP(D34,Database!B:G,3,FALSE)</f>
        <v>Rent, Rates &amp; Service Charge</v>
      </c>
      <c r="G34" s="28" t="str">
        <f>VLOOKUP(C34,Database!A:F,5,FALSE)</f>
        <v>Accommodation</v>
      </c>
      <c r="H34" s="28" t="str">
        <f>VLOOKUP(F34,Database!D:I,3,FALSE)</f>
        <v>Rent</v>
      </c>
      <c r="I34" s="29" t="str">
        <f>'Payment run'!A34</f>
        <v>P+111986</v>
      </c>
      <c r="J34" s="30">
        <f>'Payment run'!G34</f>
        <v>108944.97</v>
      </c>
    </row>
    <row r="35" spans="1:10" hidden="1" x14ac:dyDescent="0.35">
      <c r="A35" s="11">
        <f t="shared" si="1"/>
        <v>44734</v>
      </c>
      <c r="B35" s="4">
        <f>'Payment run'!H35</f>
        <v>44734</v>
      </c>
      <c r="C35" s="27" t="str">
        <f>'Payment run'!D35</f>
        <v>OGEL IT Ltd</v>
      </c>
      <c r="D35" s="28" t="str">
        <f>VLOOKUP(C35,Database!A:F,2,FALSE)</f>
        <v>SG1 2FS</v>
      </c>
      <c r="E35" s="28" t="str">
        <f>VLOOKUP(C35,Database!A:F,3,FALSE)</f>
        <v>SME</v>
      </c>
      <c r="F35" s="28" t="str">
        <f>VLOOKUP(D35,Database!B:G,3,FALSE)</f>
        <v>IT Services</v>
      </c>
      <c r="G35" s="28" t="str">
        <f>VLOOKUP(C35,Database!A:F,5,FALSE)</f>
        <v>Information Services</v>
      </c>
      <c r="H35" s="28" t="str">
        <f>VLOOKUP(F35,Database!D:I,3,FALSE)</f>
        <v>Support Services</v>
      </c>
      <c r="I35" s="29" t="str">
        <f>'Payment run'!A35</f>
        <v>P+111999</v>
      </c>
      <c r="J35" s="30">
        <f>'Payment run'!G35</f>
        <v>50976</v>
      </c>
    </row>
    <row r="36" spans="1:10" hidden="1" x14ac:dyDescent="0.35">
      <c r="A36" s="11">
        <f t="shared" si="1"/>
        <v>44734</v>
      </c>
      <c r="B36" s="4">
        <f>'Payment run'!H36</f>
        <v>44734</v>
      </c>
      <c r="C36" s="27" t="str">
        <f>'Payment run'!D36</f>
        <v>Rystad Energy Limited</v>
      </c>
      <c r="D36" s="28" t="str">
        <f>VLOOKUP(C36,Database!A:F,2,FALSE)</f>
        <v>EC2M 4QP</v>
      </c>
      <c r="E36" s="28" t="str">
        <f>VLOOKUP(C36,Database!A:F,3,FALSE)</f>
        <v>SME</v>
      </c>
      <c r="F36" s="28" t="str">
        <f>VLOOKUP(D36,Database!B:G,3,FALSE)</f>
        <v>Subscription</v>
      </c>
      <c r="G36" s="28" t="str">
        <f>VLOOKUP(C36,Database!A:F,5,FALSE)</f>
        <v>Strategy</v>
      </c>
      <c r="H36" s="28" t="str">
        <f>VLOOKUP(F36,Database!D:I,3,FALSE)</f>
        <v>Organisational Subscription</v>
      </c>
      <c r="I36" s="29" t="str">
        <f>'Payment run'!A36</f>
        <v>P+111955</v>
      </c>
      <c r="J36" s="30">
        <f>'Payment run'!G36</f>
        <v>51000</v>
      </c>
    </row>
    <row r="37" spans="1:10" hidden="1" x14ac:dyDescent="0.35">
      <c r="A37" s="11">
        <f t="shared" si="1"/>
        <v>44741</v>
      </c>
      <c r="B37" s="4">
        <v>44741</v>
      </c>
      <c r="C37" s="27" t="str">
        <f>'Payment run'!D38</f>
        <v>OGEL IT Ltd</v>
      </c>
      <c r="D37" s="28" t="str">
        <f>VLOOKUP(C37,Database!A:F,2,FALSE)</f>
        <v>SG1 2FS</v>
      </c>
      <c r="E37" s="28" t="str">
        <f>VLOOKUP(C37,Database!A:F,3,FALSE)</f>
        <v>SME</v>
      </c>
      <c r="F37" s="28" t="str">
        <f>VLOOKUP(D37,Database!B:G,3,FALSE)</f>
        <v>IT Services</v>
      </c>
      <c r="G37" s="28" t="str">
        <f>VLOOKUP(C37,Database!A:F,5,FALSE)</f>
        <v>Information Services</v>
      </c>
      <c r="H37" s="28" t="str">
        <f>VLOOKUP(F37,Database!D:I,3,FALSE)</f>
        <v>Support Services</v>
      </c>
      <c r="I37" s="29" t="str">
        <f>'Payment run'!A38</f>
        <v>P+112077</v>
      </c>
      <c r="J37" s="30">
        <f>'Payment run'!G38</f>
        <v>64523.7</v>
      </c>
    </row>
    <row r="38" spans="1:10" hidden="1" x14ac:dyDescent="0.35">
      <c r="A38" s="11">
        <f t="shared" ref="A38:A44" si="2">B38</f>
        <v>44742</v>
      </c>
      <c r="B38" s="4">
        <v>44742</v>
      </c>
      <c r="C38" s="27" t="str">
        <f>'Payment run'!D39</f>
        <v>CBRE Managed Services Limited</v>
      </c>
      <c r="D38" s="28" t="str">
        <f>VLOOKUP(C38,Database!A:F,2,FALSE)</f>
        <v>G72 0BN</v>
      </c>
      <c r="E38" s="28" t="str">
        <f>VLOOKUP(C38,Database!A:F,3,FALSE)</f>
        <v>Large</v>
      </c>
      <c r="F38" s="28" t="str">
        <f>VLOOKUP(D38,Database!B:G,3,FALSE)</f>
        <v>Rent, Rates &amp; Service Charge</v>
      </c>
      <c r="G38" s="28" t="str">
        <f>VLOOKUP(C38,Database!A:F,5,FALSE)</f>
        <v>Accommodation</v>
      </c>
      <c r="H38" s="28" t="str">
        <f>VLOOKUP(F38,Database!D:I,3,FALSE)</f>
        <v>Rent</v>
      </c>
      <c r="I38" s="29" t="str">
        <f>'Payment run'!A39</f>
        <v>P+112146</v>
      </c>
      <c r="J38" s="30">
        <f>'Payment run'!G39</f>
        <v>59377.11</v>
      </c>
    </row>
    <row r="39" spans="1:10" x14ac:dyDescent="0.35">
      <c r="A39" s="11">
        <f t="shared" si="2"/>
        <v>44743</v>
      </c>
      <c r="B39" s="4">
        <v>44743</v>
      </c>
      <c r="C39" s="27" t="str">
        <f>'Payment run'!D40</f>
        <v>Fivium Limited</v>
      </c>
      <c r="D39" s="28" t="str">
        <f>VLOOKUP(C39,Database!A:F,2,FALSE)</f>
        <v>W1F 7LD</v>
      </c>
      <c r="E39" s="28" t="str">
        <f>VLOOKUP(C39,Database!A:F,3,FALSE)</f>
        <v>SME</v>
      </c>
      <c r="F39" s="28" t="str">
        <f>VLOOKUP(D39,Database!B:G,3,FALSE)</f>
        <v>Energy Portal</v>
      </c>
      <c r="G39" s="28" t="str">
        <f>VLOOKUP(C39,Database!A:F,5,FALSE)</f>
        <v>Information Services</v>
      </c>
      <c r="H39" s="28" t="str">
        <f>VLOOKUP(F39,Database!D:I,3,FALSE)</f>
        <v>Support Services</v>
      </c>
      <c r="I39" s="29" t="str">
        <f>'Payment run'!A40</f>
        <v>P+112120</v>
      </c>
      <c r="J39" s="30">
        <f>'Payment run'!G40</f>
        <v>117621.6</v>
      </c>
    </row>
    <row r="40" spans="1:10" x14ac:dyDescent="0.35">
      <c r="A40" s="11">
        <f t="shared" si="2"/>
        <v>44744</v>
      </c>
      <c r="B40" s="4">
        <v>44744</v>
      </c>
      <c r="C40" s="27" t="str">
        <f>'Payment run'!D41</f>
        <v>Redfern Travel Ltd</v>
      </c>
      <c r="D40" s="28" t="str">
        <f>VLOOKUP(C40,Database!A:F,2,FALSE)</f>
        <v>BD1 5HQ</v>
      </c>
      <c r="E40" s="28" t="str">
        <f>VLOOKUP(C40,Database!A:F,3,FALSE)</f>
        <v>SME</v>
      </c>
      <c r="F40" s="28" t="str">
        <f>VLOOKUP(D40,Database!B:G,3,FALSE)</f>
        <v>Travel</v>
      </c>
      <c r="G40" s="28" t="str">
        <f>VLOOKUP(C40,Database!A:F,5,FALSE)</f>
        <v>Travel</v>
      </c>
      <c r="H40" s="28" t="str">
        <f>VLOOKUP(F40,Database!D:I,3,FALSE)</f>
        <v>Travel</v>
      </c>
      <c r="I40" s="29" t="str">
        <f>'Payment run'!A41</f>
        <v>P+112147</v>
      </c>
      <c r="J40" s="30">
        <f>'Payment run'!G41</f>
        <v>28664.68</v>
      </c>
    </row>
    <row r="41" spans="1:10" x14ac:dyDescent="0.35">
      <c r="A41" s="11">
        <f t="shared" si="2"/>
        <v>44745</v>
      </c>
      <c r="B41" s="4">
        <v>44745</v>
      </c>
      <c r="C41" s="27" t="str">
        <f>'Payment run'!D42</f>
        <v>BEIS</v>
      </c>
      <c r="D41" s="28" t="str">
        <f>VLOOKUP(C41,Database!A:F,2,FALSE)</f>
        <v>YO1 7PX</v>
      </c>
      <c r="E41" s="28" t="str">
        <f>VLOOKUP(C41,Database!A:F,3,FALSE)</f>
        <v>Govt</v>
      </c>
      <c r="F41" s="28" t="str">
        <f>VLOOKUP(D41,Database!B:G,3,FALSE)</f>
        <v>Insurance</v>
      </c>
      <c r="G41" s="28" t="str">
        <f>VLOOKUP(C41,Database!A:F,5,FALSE)</f>
        <v>Governance</v>
      </c>
      <c r="H41" s="28" t="str">
        <f>VLOOKUP(F41,Database!D:I,3,FALSE)</f>
        <v>Indemnity Insurance</v>
      </c>
      <c r="I41" s="29" t="str">
        <f>'Payment run'!A42</f>
        <v>P+112152</v>
      </c>
      <c r="J41" s="30">
        <f>'Payment run'!G42</f>
        <v>82614.080000000002</v>
      </c>
    </row>
    <row r="42" spans="1:10" x14ac:dyDescent="0.35">
      <c r="A42" s="11">
        <f t="shared" si="2"/>
        <v>44746</v>
      </c>
      <c r="B42" s="4">
        <v>44746</v>
      </c>
      <c r="C42" s="27" t="str">
        <f>'Payment run'!D43</f>
        <v>Fivium Limited</v>
      </c>
      <c r="D42" s="28" t="str">
        <f>VLOOKUP(C42,Database!A:F,2,FALSE)</f>
        <v>W1F 7LD</v>
      </c>
      <c r="E42" s="28" t="str">
        <f>VLOOKUP(C42,Database!A:F,3,FALSE)</f>
        <v>SME</v>
      </c>
      <c r="F42" s="28" t="str">
        <f>VLOOKUP(D42,Database!B:G,3,FALSE)</f>
        <v>Energy Portal</v>
      </c>
      <c r="G42" s="28" t="str">
        <f>VLOOKUP(C42,Database!A:F,5,FALSE)</f>
        <v>Information Services</v>
      </c>
      <c r="H42" s="28" t="str">
        <f>VLOOKUP(F42,Database!D:I,3,FALSE)</f>
        <v>Support Services</v>
      </c>
      <c r="I42" s="29" t="str">
        <f>'Payment run'!A43</f>
        <v>P+112168</v>
      </c>
      <c r="J42" s="30">
        <f>'Payment run'!G43</f>
        <v>60654</v>
      </c>
    </row>
    <row r="43" spans="1:10" x14ac:dyDescent="0.35">
      <c r="A43" s="11">
        <f t="shared" si="2"/>
        <v>44747</v>
      </c>
      <c r="B43" s="4">
        <v>44747</v>
      </c>
      <c r="C43" s="27" t="str">
        <f>'Payment run'!D44</f>
        <v>Osokey Limited</v>
      </c>
      <c r="D43" s="28" t="str">
        <f>VLOOKUP(C43,Database!A:F,2,FALSE)</f>
        <v>RG9 1AY</v>
      </c>
      <c r="E43" s="28" t="str">
        <f>VLOOKUP(C43,Database!A:F,3,FALSE)</f>
        <v>SME</v>
      </c>
      <c r="F43" s="28" t="str">
        <f>VLOOKUP(D43,Database!B:G,3,FALSE)</f>
        <v>National Data Repository</v>
      </c>
      <c r="G43" s="28" t="str">
        <f>VLOOKUP(C43,Database!A:F,5,FALSE)</f>
        <v>Information Services</v>
      </c>
      <c r="H43" s="28" t="str">
        <f>VLOOKUP(F43,Database!D:I,3,FALSE)</f>
        <v>Project Cost-National Data Repository</v>
      </c>
      <c r="I43" s="29" t="str">
        <f>'Payment run'!A44</f>
        <v>P+112165</v>
      </c>
      <c r="J43" s="30">
        <f>'Payment run'!G44</f>
        <v>119274.36</v>
      </c>
    </row>
    <row r="44" spans="1:10" x14ac:dyDescent="0.35">
      <c r="A44" s="11">
        <f t="shared" si="2"/>
        <v>44748</v>
      </c>
      <c r="B44" s="4">
        <v>44748</v>
      </c>
      <c r="C44" s="27" t="str">
        <f>'Payment run'!D45</f>
        <v>Space Solutions (Scotland) Limited</v>
      </c>
      <c r="D44" s="28" t="str">
        <f>VLOOKUP(C44,Database!A:F,2,FALSE)</f>
        <v>AB10 1UP</v>
      </c>
      <c r="E44" s="28" t="str">
        <f>VLOOKUP(C44,Database!A:F,3,FALSE)</f>
        <v>SME</v>
      </c>
      <c r="F44" s="28" t="str">
        <f>VLOOKUP(D44,Database!B:G,3,FALSE)</f>
        <v>Office Design</v>
      </c>
      <c r="G44" s="28" t="str">
        <f>VLOOKUP(C44,Database!A:F,5,FALSE)</f>
        <v>Accommodation</v>
      </c>
      <c r="H44" s="28" t="str">
        <f>VLOOKUP(F44,Database!D:I,3,FALSE)</f>
        <v>Design Service</v>
      </c>
      <c r="I44" s="29" t="str">
        <f>'Payment run'!A45</f>
        <v>P+112133</v>
      </c>
      <c r="J44" s="30">
        <f>'Payment run'!G45</f>
        <v>268775.7</v>
      </c>
    </row>
    <row r="45" spans="1:10" hidden="1" x14ac:dyDescent="0.35">
      <c r="A45" s="11"/>
      <c r="C45" s="27"/>
      <c r="D45" s="28"/>
      <c r="E45" s="28"/>
      <c r="F45" s="28"/>
      <c r="G45" s="28"/>
      <c r="H45" s="28"/>
      <c r="I45" s="29"/>
      <c r="J45" s="30"/>
    </row>
    <row r="46" spans="1:10" hidden="1" x14ac:dyDescent="0.35">
      <c r="A46" s="11"/>
      <c r="C46" s="27"/>
      <c r="D46" s="28"/>
      <c r="E46" s="28"/>
      <c r="F46" s="28"/>
      <c r="G46" s="28"/>
      <c r="H46" s="28"/>
      <c r="I46" s="29"/>
      <c r="J46" s="30"/>
    </row>
    <row r="47" spans="1:10" hidden="1" x14ac:dyDescent="0.35">
      <c r="A47" s="11"/>
      <c r="C47" s="27"/>
      <c r="D47" s="28"/>
      <c r="E47" s="28"/>
      <c r="F47" s="28"/>
      <c r="G47" s="28"/>
      <c r="H47" s="28"/>
      <c r="I47" s="29"/>
      <c r="J47" s="30"/>
    </row>
    <row r="48" spans="1:10" hidden="1" x14ac:dyDescent="0.35">
      <c r="A48" s="11"/>
      <c r="C48" s="27"/>
      <c r="D48" s="28"/>
      <c r="E48" s="28"/>
      <c r="F48" s="28"/>
      <c r="G48" s="28"/>
      <c r="H48" s="28"/>
      <c r="I48" s="29"/>
      <c r="J48" s="30"/>
    </row>
    <row r="49" spans="1:10" hidden="1" x14ac:dyDescent="0.35">
      <c r="A49" s="11"/>
      <c r="C49" s="27"/>
      <c r="D49" s="28"/>
      <c r="E49" s="28"/>
      <c r="F49" s="28"/>
      <c r="G49" s="28"/>
      <c r="H49" s="28"/>
      <c r="I49" s="29"/>
      <c r="J49" s="30"/>
    </row>
    <row r="50" spans="1:10" hidden="1" x14ac:dyDescent="0.35">
      <c r="A50" s="11"/>
      <c r="C50" s="27"/>
      <c r="D50" s="28"/>
      <c r="E50" s="28"/>
      <c r="F50" s="28"/>
      <c r="G50" s="28"/>
      <c r="H50" s="28"/>
      <c r="I50" s="29"/>
      <c r="J50" s="30"/>
    </row>
    <row r="51" spans="1:10" hidden="1" x14ac:dyDescent="0.35">
      <c r="A51" s="11"/>
      <c r="C51" s="27"/>
      <c r="D51" s="28"/>
      <c r="E51" s="28"/>
      <c r="F51" s="28"/>
      <c r="G51" s="28"/>
      <c r="H51" s="28"/>
      <c r="I51" s="29"/>
      <c r="J51" s="30"/>
    </row>
  </sheetData>
  <autoFilter ref="A1:J51" xr:uid="{EC1C76B6-DA38-4328-88AB-0C1C95CA28C9}">
    <filterColumn colId="0">
      <filters>
        <dateGroupItem year="2022" month="7" dateTimeGrouping="month"/>
      </filters>
    </filterColumn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82E12-8587-45A0-88FB-F82D0102F176}">
  <sheetPr filterMode="1"/>
  <dimension ref="A1:F59"/>
  <sheetViews>
    <sheetView workbookViewId="0">
      <pane ySplit="1" topLeftCell="A57" activePane="bottomLeft" state="frozen"/>
      <selection pane="bottomLeft" activeCell="C59" sqref="C59"/>
    </sheetView>
  </sheetViews>
  <sheetFormatPr defaultRowHeight="14.5" x14ac:dyDescent="0.35"/>
  <cols>
    <col min="1" max="1" width="34.7265625" bestFit="1" customWidth="1"/>
    <col min="2" max="2" width="18.81640625" bestFit="1" customWidth="1"/>
    <col min="3" max="3" width="43.81640625" bestFit="1" customWidth="1"/>
    <col min="4" max="4" width="24.7265625" bestFit="1" customWidth="1"/>
    <col min="5" max="5" width="18" bestFit="1" customWidth="1"/>
    <col min="6" max="6" width="32.7265625" bestFit="1" customWidth="1"/>
  </cols>
  <sheetData>
    <row r="1" spans="1:6" ht="15.5" x14ac:dyDescent="0.35">
      <c r="A1" s="5" t="s">
        <v>26</v>
      </c>
      <c r="B1" s="5" t="s">
        <v>27</v>
      </c>
      <c r="C1" s="16" t="s">
        <v>28</v>
      </c>
      <c r="D1" s="5" t="s">
        <v>29</v>
      </c>
      <c r="E1" s="5" t="s">
        <v>30</v>
      </c>
      <c r="F1" s="1" t="s">
        <v>70</v>
      </c>
    </row>
    <row r="2" spans="1:6" hidden="1" x14ac:dyDescent="0.35">
      <c r="A2" t="s">
        <v>104</v>
      </c>
      <c r="B2" t="s">
        <v>105</v>
      </c>
      <c r="D2" t="s">
        <v>106</v>
      </c>
      <c r="E2" t="s">
        <v>107</v>
      </c>
      <c r="F2" t="s">
        <v>106</v>
      </c>
    </row>
    <row r="3" spans="1:6" hidden="1" x14ac:dyDescent="0.35">
      <c r="A3" t="s">
        <v>108</v>
      </c>
      <c r="B3" t="s">
        <v>109</v>
      </c>
      <c r="D3" t="s">
        <v>110</v>
      </c>
      <c r="E3" t="s">
        <v>111</v>
      </c>
      <c r="F3" t="s">
        <v>112</v>
      </c>
    </row>
    <row r="4" spans="1:6" hidden="1" x14ac:dyDescent="0.35">
      <c r="A4" t="s">
        <v>52</v>
      </c>
      <c r="B4" s="7" t="s">
        <v>53</v>
      </c>
      <c r="C4" t="s">
        <v>54</v>
      </c>
      <c r="D4" t="s">
        <v>55</v>
      </c>
      <c r="E4" t="s">
        <v>56</v>
      </c>
      <c r="F4" t="s">
        <v>57</v>
      </c>
    </row>
    <row r="5" spans="1:6" hidden="1" x14ac:dyDescent="0.35">
      <c r="A5" t="s">
        <v>113</v>
      </c>
      <c r="B5" s="7" t="s">
        <v>114</v>
      </c>
      <c r="C5" t="s">
        <v>115</v>
      </c>
      <c r="D5" t="s">
        <v>55</v>
      </c>
      <c r="E5" t="s">
        <v>56</v>
      </c>
      <c r="F5" t="s">
        <v>57</v>
      </c>
    </row>
    <row r="6" spans="1:6" hidden="1" x14ac:dyDescent="0.35">
      <c r="A6" t="s">
        <v>116</v>
      </c>
      <c r="B6" t="s">
        <v>117</v>
      </c>
      <c r="C6" t="s">
        <v>43</v>
      </c>
      <c r="D6" t="s">
        <v>118</v>
      </c>
      <c r="E6" t="s">
        <v>119</v>
      </c>
      <c r="F6" t="s">
        <v>120</v>
      </c>
    </row>
    <row r="7" spans="1:6" hidden="1" x14ac:dyDescent="0.35">
      <c r="A7" t="s">
        <v>121</v>
      </c>
      <c r="B7" t="s">
        <v>122</v>
      </c>
      <c r="D7" t="s">
        <v>123</v>
      </c>
      <c r="E7" t="s">
        <v>124</v>
      </c>
      <c r="F7" t="s">
        <v>125</v>
      </c>
    </row>
    <row r="8" spans="1:6" hidden="1" x14ac:dyDescent="0.35">
      <c r="A8" t="s">
        <v>76</v>
      </c>
      <c r="B8" t="s">
        <v>126</v>
      </c>
      <c r="C8" t="s">
        <v>36</v>
      </c>
      <c r="D8" t="s">
        <v>127</v>
      </c>
      <c r="E8" t="s">
        <v>124</v>
      </c>
      <c r="F8" t="s">
        <v>128</v>
      </c>
    </row>
    <row r="9" spans="1:6" hidden="1" x14ac:dyDescent="0.35">
      <c r="A9" t="s">
        <v>129</v>
      </c>
      <c r="B9" t="s">
        <v>130</v>
      </c>
      <c r="C9" t="s">
        <v>43</v>
      </c>
      <c r="D9" t="s">
        <v>62</v>
      </c>
      <c r="E9" t="s">
        <v>45</v>
      </c>
      <c r="F9" t="s">
        <v>63</v>
      </c>
    </row>
    <row r="10" spans="1:6" hidden="1" x14ac:dyDescent="0.35">
      <c r="A10" t="s">
        <v>131</v>
      </c>
      <c r="B10" t="s">
        <v>132</v>
      </c>
      <c r="C10" t="s">
        <v>43</v>
      </c>
      <c r="D10" t="s">
        <v>133</v>
      </c>
      <c r="E10" t="s">
        <v>45</v>
      </c>
      <c r="F10" t="s">
        <v>46</v>
      </c>
    </row>
    <row r="11" spans="1:6" hidden="1" x14ac:dyDescent="0.35">
      <c r="A11" t="s">
        <v>134</v>
      </c>
      <c r="B11" t="s">
        <v>135</v>
      </c>
      <c r="D11" t="s">
        <v>133</v>
      </c>
      <c r="E11" t="s">
        <v>45</v>
      </c>
      <c r="F11" t="s">
        <v>136</v>
      </c>
    </row>
    <row r="12" spans="1:6" hidden="1" x14ac:dyDescent="0.35">
      <c r="A12" t="s">
        <v>78</v>
      </c>
      <c r="B12" t="s">
        <v>137</v>
      </c>
      <c r="C12" t="s">
        <v>43</v>
      </c>
      <c r="D12" t="s">
        <v>106</v>
      </c>
      <c r="E12" t="s">
        <v>45</v>
      </c>
      <c r="F12" t="s">
        <v>138</v>
      </c>
    </row>
    <row r="13" spans="1:6" hidden="1" x14ac:dyDescent="0.35">
      <c r="A13" t="s">
        <v>41</v>
      </c>
      <c r="B13" t="s">
        <v>42</v>
      </c>
      <c r="C13" t="s">
        <v>43</v>
      </c>
      <c r="D13" s="2" t="s">
        <v>44</v>
      </c>
      <c r="E13" s="2" t="s">
        <v>45</v>
      </c>
      <c r="F13" t="s">
        <v>46</v>
      </c>
    </row>
    <row r="14" spans="1:6" hidden="1" x14ac:dyDescent="0.35">
      <c r="A14" t="s">
        <v>139</v>
      </c>
      <c r="C14" t="s">
        <v>43</v>
      </c>
      <c r="D14" s="2" t="s">
        <v>111</v>
      </c>
      <c r="E14" s="2" t="s">
        <v>107</v>
      </c>
      <c r="F14" t="s">
        <v>112</v>
      </c>
    </row>
    <row r="15" spans="1:6" hidden="1" x14ac:dyDescent="0.35">
      <c r="A15" t="s">
        <v>140</v>
      </c>
      <c r="B15" t="s">
        <v>141</v>
      </c>
      <c r="C15" t="s">
        <v>115</v>
      </c>
      <c r="D15" t="s">
        <v>142</v>
      </c>
      <c r="E15" t="s">
        <v>56</v>
      </c>
      <c r="F15" t="s">
        <v>143</v>
      </c>
    </row>
    <row r="16" spans="1:6" hidden="1" x14ac:dyDescent="0.35">
      <c r="A16" t="s">
        <v>144</v>
      </c>
      <c r="B16" t="s">
        <v>145</v>
      </c>
      <c r="C16" t="s">
        <v>36</v>
      </c>
      <c r="D16" t="s">
        <v>37</v>
      </c>
      <c r="E16" t="s">
        <v>38</v>
      </c>
      <c r="F16" t="s">
        <v>39</v>
      </c>
    </row>
    <row r="17" spans="1:6" hidden="1" x14ac:dyDescent="0.35">
      <c r="A17" t="s">
        <v>146</v>
      </c>
      <c r="B17" t="s">
        <v>147</v>
      </c>
      <c r="C17" t="s">
        <v>43</v>
      </c>
      <c r="D17" s="2" t="s">
        <v>37</v>
      </c>
      <c r="E17" s="2" t="s">
        <v>38</v>
      </c>
      <c r="F17" t="s">
        <v>39</v>
      </c>
    </row>
    <row r="18" spans="1:6" hidden="1" x14ac:dyDescent="0.35">
      <c r="A18" t="s">
        <v>148</v>
      </c>
      <c r="B18" t="s">
        <v>149</v>
      </c>
      <c r="D18" t="s">
        <v>150</v>
      </c>
      <c r="E18" t="s">
        <v>111</v>
      </c>
      <c r="F18" t="s">
        <v>151</v>
      </c>
    </row>
    <row r="19" spans="1:6" hidden="1" x14ac:dyDescent="0.35">
      <c r="A19" t="s">
        <v>152</v>
      </c>
      <c r="C19" t="s">
        <v>43</v>
      </c>
      <c r="D19" t="s">
        <v>133</v>
      </c>
      <c r="E19" t="s">
        <v>45</v>
      </c>
      <c r="F19" t="s">
        <v>46</v>
      </c>
    </row>
    <row r="20" spans="1:6" hidden="1" x14ac:dyDescent="0.35">
      <c r="A20" t="s">
        <v>153</v>
      </c>
      <c r="B20" t="s">
        <v>154</v>
      </c>
      <c r="C20" t="s">
        <v>43</v>
      </c>
      <c r="D20" t="s">
        <v>155</v>
      </c>
      <c r="E20" t="s">
        <v>45</v>
      </c>
      <c r="F20" t="s">
        <v>138</v>
      </c>
    </row>
    <row r="21" spans="1:6" hidden="1" x14ac:dyDescent="0.35">
      <c r="A21" t="s">
        <v>85</v>
      </c>
      <c r="B21" t="s">
        <v>156</v>
      </c>
      <c r="C21" t="s">
        <v>43</v>
      </c>
      <c r="D21" s="2" t="s">
        <v>110</v>
      </c>
      <c r="E21" s="2" t="s">
        <v>111</v>
      </c>
      <c r="F21" t="s">
        <v>157</v>
      </c>
    </row>
    <row r="22" spans="1:6" hidden="1" x14ac:dyDescent="0.35">
      <c r="A22" t="s">
        <v>158</v>
      </c>
      <c r="B22" t="s">
        <v>159</v>
      </c>
      <c r="D22" t="s">
        <v>127</v>
      </c>
      <c r="E22" t="s">
        <v>160</v>
      </c>
      <c r="F22" t="s">
        <v>161</v>
      </c>
    </row>
    <row r="23" spans="1:6" hidden="1" x14ac:dyDescent="0.35">
      <c r="A23" t="s">
        <v>162</v>
      </c>
      <c r="B23" t="s">
        <v>163</v>
      </c>
      <c r="C23" t="s">
        <v>36</v>
      </c>
      <c r="D23" t="s">
        <v>133</v>
      </c>
      <c r="E23" t="s">
        <v>45</v>
      </c>
      <c r="F23" t="s">
        <v>46</v>
      </c>
    </row>
    <row r="24" spans="1:6" hidden="1" x14ac:dyDescent="0.35">
      <c r="A24" t="s">
        <v>164</v>
      </c>
      <c r="B24" t="s">
        <v>165</v>
      </c>
      <c r="C24" t="s">
        <v>43</v>
      </c>
      <c r="D24" s="2" t="s">
        <v>166</v>
      </c>
      <c r="E24" s="2" t="s">
        <v>160</v>
      </c>
      <c r="F24" t="s">
        <v>112</v>
      </c>
    </row>
    <row r="25" spans="1:6" hidden="1" x14ac:dyDescent="0.35">
      <c r="A25" t="s">
        <v>167</v>
      </c>
      <c r="B25" t="s">
        <v>168</v>
      </c>
      <c r="C25" t="s">
        <v>36</v>
      </c>
      <c r="D25" t="s">
        <v>133</v>
      </c>
      <c r="E25" t="s">
        <v>45</v>
      </c>
      <c r="F25" t="s">
        <v>46</v>
      </c>
    </row>
    <row r="26" spans="1:6" hidden="1" x14ac:dyDescent="0.35">
      <c r="A26" t="s">
        <v>87</v>
      </c>
      <c r="B26" t="s">
        <v>169</v>
      </c>
      <c r="C26" t="s">
        <v>43</v>
      </c>
      <c r="D26" s="2" t="s">
        <v>62</v>
      </c>
      <c r="E26" s="2" t="s">
        <v>45</v>
      </c>
      <c r="F26" t="s">
        <v>112</v>
      </c>
    </row>
    <row r="27" spans="1:6" hidden="1" x14ac:dyDescent="0.35">
      <c r="A27" t="s">
        <v>170</v>
      </c>
      <c r="B27" t="s">
        <v>171</v>
      </c>
      <c r="C27" t="s">
        <v>115</v>
      </c>
      <c r="D27" t="s">
        <v>142</v>
      </c>
      <c r="E27" t="s">
        <v>172</v>
      </c>
      <c r="F27" t="s">
        <v>173</v>
      </c>
    </row>
    <row r="28" spans="1:6" hidden="1" x14ac:dyDescent="0.35">
      <c r="A28" t="s">
        <v>174</v>
      </c>
      <c r="B28" t="s">
        <v>175</v>
      </c>
      <c r="C28" t="s">
        <v>115</v>
      </c>
      <c r="D28" t="s">
        <v>176</v>
      </c>
      <c r="E28" t="s">
        <v>111</v>
      </c>
      <c r="F28" t="s">
        <v>151</v>
      </c>
    </row>
    <row r="29" spans="1:6" hidden="1" x14ac:dyDescent="0.35">
      <c r="A29" t="s">
        <v>96</v>
      </c>
      <c r="B29" t="s">
        <v>177</v>
      </c>
      <c r="C29" t="s">
        <v>43</v>
      </c>
      <c r="D29" s="2" t="s">
        <v>133</v>
      </c>
      <c r="E29" s="2" t="s">
        <v>45</v>
      </c>
      <c r="F29" t="s">
        <v>46</v>
      </c>
    </row>
    <row r="30" spans="1:6" hidden="1" x14ac:dyDescent="0.35">
      <c r="A30" t="s">
        <v>178</v>
      </c>
      <c r="B30" t="s">
        <v>179</v>
      </c>
      <c r="C30" t="s">
        <v>115</v>
      </c>
      <c r="D30" t="s">
        <v>180</v>
      </c>
      <c r="E30" t="s">
        <v>111</v>
      </c>
      <c r="F30" t="s">
        <v>181</v>
      </c>
    </row>
    <row r="31" spans="1:6" hidden="1" x14ac:dyDescent="0.35">
      <c r="A31" t="s">
        <v>182</v>
      </c>
      <c r="B31" t="s">
        <v>183</v>
      </c>
      <c r="D31" t="s">
        <v>133</v>
      </c>
      <c r="E31" t="s">
        <v>45</v>
      </c>
      <c r="F31" t="s">
        <v>184</v>
      </c>
    </row>
    <row r="32" spans="1:6" hidden="1" x14ac:dyDescent="0.35">
      <c r="A32" t="s">
        <v>72</v>
      </c>
      <c r="B32" t="s">
        <v>185</v>
      </c>
      <c r="C32" t="s">
        <v>43</v>
      </c>
      <c r="D32" s="2" t="s">
        <v>110</v>
      </c>
      <c r="E32" s="2" t="s">
        <v>111</v>
      </c>
      <c r="F32" t="s">
        <v>157</v>
      </c>
    </row>
    <row r="33" spans="1:6" hidden="1" x14ac:dyDescent="0.35">
      <c r="A33" t="s">
        <v>60</v>
      </c>
      <c r="B33" t="s">
        <v>61</v>
      </c>
      <c r="C33" t="s">
        <v>43</v>
      </c>
      <c r="D33" t="s">
        <v>62</v>
      </c>
      <c r="E33" t="s">
        <v>45</v>
      </c>
      <c r="F33" t="s">
        <v>46</v>
      </c>
    </row>
    <row r="34" spans="1:6" hidden="1" x14ac:dyDescent="0.35">
      <c r="A34" t="s">
        <v>186</v>
      </c>
      <c r="B34" t="s">
        <v>187</v>
      </c>
      <c r="D34" t="s">
        <v>188</v>
      </c>
      <c r="E34" t="s">
        <v>160</v>
      </c>
      <c r="F34" t="s">
        <v>112</v>
      </c>
    </row>
    <row r="35" spans="1:6" hidden="1" x14ac:dyDescent="0.35">
      <c r="A35" t="s">
        <v>189</v>
      </c>
      <c r="B35" t="s">
        <v>190</v>
      </c>
      <c r="C35" t="s">
        <v>43</v>
      </c>
      <c r="D35" t="s">
        <v>110</v>
      </c>
      <c r="E35" t="s">
        <v>111</v>
      </c>
      <c r="F35" t="s">
        <v>112</v>
      </c>
    </row>
    <row r="36" spans="1:6" hidden="1" x14ac:dyDescent="0.35">
      <c r="A36" t="s">
        <v>191</v>
      </c>
      <c r="B36" t="s">
        <v>192</v>
      </c>
      <c r="C36" t="s">
        <v>43</v>
      </c>
      <c r="D36" t="s">
        <v>110</v>
      </c>
      <c r="E36" t="s">
        <v>111</v>
      </c>
      <c r="F36" t="s">
        <v>112</v>
      </c>
    </row>
    <row r="37" spans="1:6" hidden="1" x14ac:dyDescent="0.35">
      <c r="A37" t="s">
        <v>193</v>
      </c>
      <c r="B37" t="s">
        <v>194</v>
      </c>
      <c r="C37" t="s">
        <v>43</v>
      </c>
      <c r="D37" t="s">
        <v>112</v>
      </c>
      <c r="E37" t="s">
        <v>111</v>
      </c>
      <c r="F37" t="s">
        <v>112</v>
      </c>
    </row>
    <row r="38" spans="1:6" hidden="1" x14ac:dyDescent="0.35">
      <c r="A38" t="s">
        <v>195</v>
      </c>
      <c r="B38" t="s">
        <v>196</v>
      </c>
      <c r="C38" t="s">
        <v>43</v>
      </c>
      <c r="D38" t="s">
        <v>197</v>
      </c>
      <c r="E38" t="s">
        <v>119</v>
      </c>
      <c r="F38" t="s">
        <v>198</v>
      </c>
    </row>
    <row r="39" spans="1:6" hidden="1" x14ac:dyDescent="0.35">
      <c r="A39" t="s">
        <v>199</v>
      </c>
      <c r="B39" t="s">
        <v>200</v>
      </c>
      <c r="D39" t="s">
        <v>176</v>
      </c>
      <c r="E39" t="s">
        <v>111</v>
      </c>
      <c r="F39" t="s">
        <v>201</v>
      </c>
    </row>
    <row r="40" spans="1:6" hidden="1" x14ac:dyDescent="0.35">
      <c r="A40" t="s">
        <v>202</v>
      </c>
      <c r="B40" t="s">
        <v>203</v>
      </c>
      <c r="D40" t="s">
        <v>133</v>
      </c>
      <c r="E40" t="s">
        <v>45</v>
      </c>
      <c r="F40" t="s">
        <v>204</v>
      </c>
    </row>
    <row r="41" spans="1:6" hidden="1" x14ac:dyDescent="0.35">
      <c r="A41" s="7" t="s">
        <v>205</v>
      </c>
      <c r="B41" t="s">
        <v>66</v>
      </c>
      <c r="C41" t="s">
        <v>43</v>
      </c>
      <c r="D41" t="s">
        <v>67</v>
      </c>
      <c r="E41" t="s">
        <v>38</v>
      </c>
      <c r="F41" t="s">
        <v>68</v>
      </c>
    </row>
    <row r="42" spans="1:6" hidden="1" x14ac:dyDescent="0.35">
      <c r="A42" s="7" t="s">
        <v>65</v>
      </c>
      <c r="B42" t="s">
        <v>66</v>
      </c>
      <c r="C42" t="s">
        <v>43</v>
      </c>
      <c r="D42" t="s">
        <v>206</v>
      </c>
      <c r="E42" t="s">
        <v>38</v>
      </c>
      <c r="F42" t="s">
        <v>207</v>
      </c>
    </row>
    <row r="43" spans="1:6" hidden="1" x14ac:dyDescent="0.35">
      <c r="A43" t="s">
        <v>208</v>
      </c>
      <c r="B43" t="s">
        <v>209</v>
      </c>
      <c r="C43" t="s">
        <v>43</v>
      </c>
      <c r="D43" t="s">
        <v>133</v>
      </c>
      <c r="E43" t="s">
        <v>45</v>
      </c>
      <c r="F43" t="s">
        <v>112</v>
      </c>
    </row>
    <row r="44" spans="1:6" hidden="1" x14ac:dyDescent="0.35">
      <c r="A44" t="s">
        <v>210</v>
      </c>
      <c r="B44" t="s">
        <v>211</v>
      </c>
      <c r="D44" t="s">
        <v>212</v>
      </c>
      <c r="E44" t="s">
        <v>111</v>
      </c>
      <c r="F44" t="s">
        <v>213</v>
      </c>
    </row>
    <row r="45" spans="1:6" hidden="1" x14ac:dyDescent="0.35">
      <c r="A45" t="s">
        <v>214</v>
      </c>
      <c r="C45" t="s">
        <v>115</v>
      </c>
      <c r="D45" t="s">
        <v>127</v>
      </c>
      <c r="E45" t="s">
        <v>215</v>
      </c>
      <c r="F45" t="s">
        <v>161</v>
      </c>
    </row>
    <row r="46" spans="1:6" hidden="1" x14ac:dyDescent="0.35">
      <c r="A46" t="s">
        <v>216</v>
      </c>
      <c r="B46" t="s">
        <v>217</v>
      </c>
      <c r="C46" t="s">
        <v>43</v>
      </c>
      <c r="D46" t="s">
        <v>133</v>
      </c>
      <c r="E46" t="s">
        <v>172</v>
      </c>
      <c r="F46" t="s">
        <v>218</v>
      </c>
    </row>
    <row r="47" spans="1:6" hidden="1" x14ac:dyDescent="0.35">
      <c r="A47" t="s">
        <v>100</v>
      </c>
      <c r="B47" t="s">
        <v>219</v>
      </c>
      <c r="C47" t="s">
        <v>36</v>
      </c>
      <c r="D47" t="s">
        <v>133</v>
      </c>
      <c r="E47" t="s">
        <v>220</v>
      </c>
      <c r="F47" t="s">
        <v>138</v>
      </c>
    </row>
    <row r="48" spans="1:6" hidden="1" x14ac:dyDescent="0.35">
      <c r="A48" t="s">
        <v>221</v>
      </c>
      <c r="B48" t="s">
        <v>165</v>
      </c>
      <c r="C48" t="s">
        <v>43</v>
      </c>
      <c r="D48" t="s">
        <v>176</v>
      </c>
      <c r="E48" t="s">
        <v>160</v>
      </c>
      <c r="F48" t="s">
        <v>151</v>
      </c>
    </row>
    <row r="49" spans="1:6" hidden="1" x14ac:dyDescent="0.35">
      <c r="A49" t="s">
        <v>222</v>
      </c>
      <c r="B49" t="s">
        <v>223</v>
      </c>
      <c r="D49" t="s">
        <v>224</v>
      </c>
      <c r="E49" t="s">
        <v>45</v>
      </c>
      <c r="F49" t="s">
        <v>225</v>
      </c>
    </row>
    <row r="50" spans="1:6" hidden="1" x14ac:dyDescent="0.35">
      <c r="A50" t="s">
        <v>226</v>
      </c>
      <c r="B50" t="s">
        <v>227</v>
      </c>
      <c r="C50" t="s">
        <v>36</v>
      </c>
      <c r="D50" t="s">
        <v>228</v>
      </c>
      <c r="E50" t="s">
        <v>160</v>
      </c>
      <c r="F50" t="s">
        <v>151</v>
      </c>
    </row>
    <row r="51" spans="1:6" hidden="1" x14ac:dyDescent="0.35">
      <c r="A51" t="s">
        <v>74</v>
      </c>
      <c r="B51" t="s">
        <v>229</v>
      </c>
      <c r="C51" t="s">
        <v>43</v>
      </c>
      <c r="D51" t="s">
        <v>230</v>
      </c>
      <c r="E51" t="s">
        <v>231</v>
      </c>
      <c r="F51" t="s">
        <v>232</v>
      </c>
    </row>
    <row r="52" spans="1:6" hidden="1" x14ac:dyDescent="0.35">
      <c r="A52" t="s">
        <v>89</v>
      </c>
      <c r="B52" t="s">
        <v>233</v>
      </c>
      <c r="C52" t="s">
        <v>36</v>
      </c>
      <c r="D52" t="s">
        <v>234</v>
      </c>
      <c r="E52" t="s">
        <v>111</v>
      </c>
      <c r="F52" t="s">
        <v>157</v>
      </c>
    </row>
    <row r="53" spans="1:6" hidden="1" x14ac:dyDescent="0.35">
      <c r="A53" t="s">
        <v>91</v>
      </c>
      <c r="B53" t="s">
        <v>235</v>
      </c>
      <c r="C53" t="s">
        <v>36</v>
      </c>
      <c r="D53" t="s">
        <v>236</v>
      </c>
      <c r="E53" t="s">
        <v>237</v>
      </c>
      <c r="F53" t="s">
        <v>125</v>
      </c>
    </row>
    <row r="54" spans="1:6" hidden="1" x14ac:dyDescent="0.35">
      <c r="A54" t="s">
        <v>94</v>
      </c>
      <c r="B54" t="s">
        <v>238</v>
      </c>
      <c r="C54" t="s">
        <v>43</v>
      </c>
      <c r="D54" t="s">
        <v>239</v>
      </c>
      <c r="E54" t="s">
        <v>107</v>
      </c>
      <c r="F54" t="s">
        <v>240</v>
      </c>
    </row>
    <row r="55" spans="1:6" hidden="1" x14ac:dyDescent="0.35">
      <c r="A55" t="s">
        <v>102</v>
      </c>
      <c r="B55" t="s">
        <v>241</v>
      </c>
      <c r="C55" t="s">
        <v>43</v>
      </c>
      <c r="D55" t="s">
        <v>236</v>
      </c>
      <c r="E55" t="s">
        <v>242</v>
      </c>
      <c r="F55" t="s">
        <v>243</v>
      </c>
    </row>
    <row r="56" spans="1:6" hidden="1" x14ac:dyDescent="0.35">
      <c r="A56" t="s">
        <v>244</v>
      </c>
      <c r="B56" t="s">
        <v>245</v>
      </c>
      <c r="C56" t="s">
        <v>43</v>
      </c>
      <c r="D56" t="s">
        <v>246</v>
      </c>
      <c r="E56" t="s">
        <v>45</v>
      </c>
      <c r="F56" t="s">
        <v>46</v>
      </c>
    </row>
    <row r="57" spans="1:6" x14ac:dyDescent="0.35">
      <c r="A57" s="27" t="s">
        <v>34</v>
      </c>
      <c r="B57" t="s">
        <v>35</v>
      </c>
      <c r="C57" t="s">
        <v>36</v>
      </c>
      <c r="D57" s="2" t="s">
        <v>37</v>
      </c>
      <c r="E57" t="s">
        <v>38</v>
      </c>
      <c r="F57" t="s">
        <v>247</v>
      </c>
    </row>
    <row r="58" spans="1:6" hidden="1" x14ac:dyDescent="0.35">
      <c r="A58" s="27" t="s">
        <v>48</v>
      </c>
      <c r="B58" t="s">
        <v>49</v>
      </c>
      <c r="C58" t="s">
        <v>43</v>
      </c>
      <c r="D58" t="s">
        <v>50</v>
      </c>
      <c r="E58" t="s">
        <v>50</v>
      </c>
      <c r="F58" t="s">
        <v>50</v>
      </c>
    </row>
    <row r="59" spans="1:6" x14ac:dyDescent="0.35">
      <c r="A59" s="27"/>
    </row>
  </sheetData>
  <autoFilter ref="A1:F58" xr:uid="{E2C35B29-B6F9-42DF-AC7B-2EA2553AD716}">
    <filterColumn colId="0">
      <filters>
        <filter val="CBRE Managed Services Limited"/>
      </filters>
    </filterColumn>
    <sortState xmlns:xlrd2="http://schemas.microsoft.com/office/spreadsheetml/2017/richdata2" ref="A2:F248">
      <sortCondition ref="A1"/>
    </sortState>
  </autoFilter>
  <conditionalFormatting sqref="A1:A1048576">
    <cfRule type="duplicateValues" dxfId="0" priority="1"/>
  </conditionalFormatting>
  <hyperlinks>
    <hyperlink ref="C1" r:id="rId1" xr:uid="{36C565C9-EC4E-4F2A-AE48-8A7B2E2F2E68}"/>
  </hyperlinks>
  <pageMargins left="0.7" right="0.7" top="0.75" bottom="0.75" header="0.3" footer="0.3"/>
  <pageSetup orientation="portrait" verticalDpi="0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AD20D-87A6-4E2A-BED0-EB6D4FF4B943}">
  <dimension ref="A1:J45"/>
  <sheetViews>
    <sheetView topLeftCell="A12" workbookViewId="0">
      <selection activeCell="G43" sqref="G43"/>
    </sheetView>
  </sheetViews>
  <sheetFormatPr defaultRowHeight="14.5" x14ac:dyDescent="0.35"/>
  <cols>
    <col min="2" max="2" width="16.7265625" bestFit="1" customWidth="1"/>
    <col min="3" max="3" width="10.26953125" bestFit="1" customWidth="1"/>
    <col min="4" max="4" width="33.1796875" bestFit="1" customWidth="1"/>
    <col min="5" max="5" width="11.26953125" style="8" bestFit="1" customWidth="1"/>
    <col min="6" max="6" width="10.81640625" bestFit="1" customWidth="1"/>
    <col min="7" max="7" width="16.453125" bestFit="1" customWidth="1"/>
    <col min="8" max="8" width="12.7265625" bestFit="1" customWidth="1"/>
  </cols>
  <sheetData>
    <row r="1" spans="1:8" x14ac:dyDescent="0.35">
      <c r="A1" s="17" t="s">
        <v>248</v>
      </c>
      <c r="B1" s="9" t="s">
        <v>249</v>
      </c>
      <c r="C1" s="9" t="s">
        <v>250</v>
      </c>
      <c r="D1" s="9" t="s">
        <v>251</v>
      </c>
      <c r="E1" s="10" t="s">
        <v>252</v>
      </c>
      <c r="F1" s="9" t="s">
        <v>71</v>
      </c>
      <c r="G1" s="9" t="s">
        <v>253</v>
      </c>
      <c r="H1" s="13" t="s">
        <v>254</v>
      </c>
    </row>
    <row r="2" spans="1:8" x14ac:dyDescent="0.35">
      <c r="A2" s="7" t="s">
        <v>73</v>
      </c>
      <c r="B2" t="s">
        <v>255</v>
      </c>
      <c r="C2" t="s">
        <v>256</v>
      </c>
      <c r="D2" t="s">
        <v>72</v>
      </c>
      <c r="E2" s="8">
        <v>44651</v>
      </c>
      <c r="F2">
        <v>176667</v>
      </c>
      <c r="G2">
        <v>176667</v>
      </c>
      <c r="H2" s="14">
        <v>44658</v>
      </c>
    </row>
    <row r="3" spans="1:8" x14ac:dyDescent="0.35">
      <c r="A3" s="7" t="s">
        <v>75</v>
      </c>
      <c r="B3" t="s">
        <v>257</v>
      </c>
      <c r="C3" t="s">
        <v>258</v>
      </c>
      <c r="D3" t="s">
        <v>74</v>
      </c>
      <c r="E3" s="8">
        <v>44642</v>
      </c>
      <c r="F3">
        <v>29445.37</v>
      </c>
      <c r="G3">
        <v>29445.37</v>
      </c>
      <c r="H3" s="14">
        <v>44658</v>
      </c>
    </row>
    <row r="4" spans="1:8" x14ac:dyDescent="0.35">
      <c r="A4" s="7" t="s">
        <v>77</v>
      </c>
      <c r="B4" t="s">
        <v>259</v>
      </c>
      <c r="C4" t="s">
        <v>260</v>
      </c>
      <c r="D4" t="s">
        <v>76</v>
      </c>
      <c r="E4" s="8">
        <v>44650</v>
      </c>
      <c r="F4">
        <v>39120.879999999997</v>
      </c>
      <c r="G4">
        <v>39120.879999999997</v>
      </c>
      <c r="H4" s="14">
        <v>44658</v>
      </c>
    </row>
    <row r="5" spans="1:8" x14ac:dyDescent="0.35">
      <c r="A5" s="7" t="s">
        <v>79</v>
      </c>
      <c r="B5" t="s">
        <v>261</v>
      </c>
      <c r="C5" t="s">
        <v>262</v>
      </c>
      <c r="D5" t="s">
        <v>78</v>
      </c>
      <c r="E5" s="8">
        <v>44651</v>
      </c>
      <c r="F5">
        <v>174192</v>
      </c>
      <c r="G5">
        <v>174192</v>
      </c>
      <c r="H5" s="14">
        <v>44658</v>
      </c>
    </row>
    <row r="6" spans="1:8" x14ac:dyDescent="0.35">
      <c r="A6" s="7" t="s">
        <v>80</v>
      </c>
      <c r="B6" t="s">
        <v>263</v>
      </c>
      <c r="C6" t="s">
        <v>264</v>
      </c>
      <c r="D6" t="s">
        <v>41</v>
      </c>
      <c r="E6" s="8">
        <v>44651</v>
      </c>
      <c r="F6">
        <v>135000</v>
      </c>
      <c r="G6">
        <v>135000</v>
      </c>
      <c r="H6" s="14">
        <v>44658</v>
      </c>
    </row>
    <row r="7" spans="1:8" x14ac:dyDescent="0.35">
      <c r="A7" s="7" t="s">
        <v>81</v>
      </c>
      <c r="B7" t="s">
        <v>265</v>
      </c>
      <c r="C7" t="s">
        <v>264</v>
      </c>
      <c r="D7" t="s">
        <v>41</v>
      </c>
      <c r="E7" s="8">
        <v>44651</v>
      </c>
      <c r="F7">
        <v>90960</v>
      </c>
      <c r="G7">
        <v>90960</v>
      </c>
      <c r="H7" s="14">
        <v>44658</v>
      </c>
    </row>
    <row r="8" spans="1:8" x14ac:dyDescent="0.35">
      <c r="A8" s="7" t="s">
        <v>82</v>
      </c>
      <c r="B8" t="s">
        <v>266</v>
      </c>
      <c r="C8" t="s">
        <v>264</v>
      </c>
      <c r="D8" t="s">
        <v>41</v>
      </c>
      <c r="E8" s="8">
        <v>44651</v>
      </c>
      <c r="F8">
        <v>130980</v>
      </c>
      <c r="G8">
        <v>130980</v>
      </c>
      <c r="H8" s="14">
        <v>44658</v>
      </c>
    </row>
    <row r="9" spans="1:8" x14ac:dyDescent="0.35">
      <c r="A9" s="7" t="s">
        <v>83</v>
      </c>
      <c r="B9" t="s">
        <v>267</v>
      </c>
      <c r="C9" t="s">
        <v>264</v>
      </c>
      <c r="D9" t="s">
        <v>41</v>
      </c>
      <c r="E9" s="8">
        <v>44651</v>
      </c>
      <c r="F9">
        <v>117621.6</v>
      </c>
      <c r="G9">
        <v>117621.6</v>
      </c>
      <c r="H9" s="14">
        <v>44658</v>
      </c>
    </row>
    <row r="10" spans="1:8" x14ac:dyDescent="0.35">
      <c r="A10" s="7" t="s">
        <v>84</v>
      </c>
      <c r="B10" t="s">
        <v>268</v>
      </c>
      <c r="C10" t="s">
        <v>264</v>
      </c>
      <c r="D10" t="s">
        <v>41</v>
      </c>
      <c r="E10" s="8">
        <v>44651</v>
      </c>
      <c r="F10">
        <v>67518</v>
      </c>
      <c r="G10">
        <v>67518</v>
      </c>
      <c r="H10" s="14">
        <v>44658</v>
      </c>
    </row>
    <row r="11" spans="1:8" x14ac:dyDescent="0.35">
      <c r="A11" s="7" t="s">
        <v>86</v>
      </c>
      <c r="B11" t="s">
        <v>269</v>
      </c>
      <c r="C11" t="s">
        <v>270</v>
      </c>
      <c r="D11" t="s">
        <v>85</v>
      </c>
      <c r="E11" s="8">
        <v>44650</v>
      </c>
      <c r="F11">
        <v>67056</v>
      </c>
      <c r="G11">
        <v>67056</v>
      </c>
      <c r="H11" s="14">
        <v>44658</v>
      </c>
    </row>
    <row r="12" spans="1:8" x14ac:dyDescent="0.35">
      <c r="A12" s="7" t="s">
        <v>88</v>
      </c>
      <c r="B12" t="s">
        <v>271</v>
      </c>
      <c r="C12" t="s">
        <v>272</v>
      </c>
      <c r="D12" t="s">
        <v>87</v>
      </c>
      <c r="E12" s="8">
        <v>44651</v>
      </c>
      <c r="F12">
        <v>25778.04</v>
      </c>
      <c r="G12">
        <v>25778.04</v>
      </c>
      <c r="H12" s="14">
        <v>44658</v>
      </c>
    </row>
    <row r="13" spans="1:8" x14ac:dyDescent="0.35">
      <c r="A13" s="7" t="s">
        <v>90</v>
      </c>
      <c r="B13" t="s">
        <v>273</v>
      </c>
      <c r="C13" t="s">
        <v>274</v>
      </c>
      <c r="D13" t="s">
        <v>89</v>
      </c>
      <c r="E13" s="8">
        <v>44650</v>
      </c>
      <c r="F13">
        <v>239360</v>
      </c>
      <c r="G13">
        <v>239360</v>
      </c>
      <c r="H13" s="14">
        <v>44658</v>
      </c>
    </row>
    <row r="14" spans="1:8" x14ac:dyDescent="0.35">
      <c r="A14" s="7" t="s">
        <v>92</v>
      </c>
      <c r="B14" t="s">
        <v>275</v>
      </c>
      <c r="C14" t="s">
        <v>276</v>
      </c>
      <c r="D14" t="s">
        <v>91</v>
      </c>
      <c r="E14" s="8">
        <v>44651</v>
      </c>
      <c r="F14">
        <v>36199.199999999997</v>
      </c>
      <c r="G14">
        <v>36199.199999999997</v>
      </c>
      <c r="H14" s="14">
        <v>44658</v>
      </c>
    </row>
    <row r="15" spans="1:8" x14ac:dyDescent="0.35">
      <c r="A15" s="7" t="s">
        <v>93</v>
      </c>
      <c r="B15" t="s">
        <v>277</v>
      </c>
      <c r="C15" t="s">
        <v>276</v>
      </c>
      <c r="D15" t="s">
        <v>91</v>
      </c>
      <c r="E15" s="8">
        <v>44651</v>
      </c>
      <c r="F15">
        <v>36199.199999999997</v>
      </c>
      <c r="G15">
        <v>36199.199999999997</v>
      </c>
      <c r="H15" s="14">
        <v>44658</v>
      </c>
    </row>
    <row r="16" spans="1:8" x14ac:dyDescent="0.35">
      <c r="A16" s="7" t="s">
        <v>95</v>
      </c>
      <c r="B16" t="s">
        <v>278</v>
      </c>
      <c r="C16" t="s">
        <v>279</v>
      </c>
      <c r="D16" t="s">
        <v>94</v>
      </c>
      <c r="E16" s="8">
        <v>44641</v>
      </c>
      <c r="F16">
        <v>36360</v>
      </c>
      <c r="G16">
        <v>36360</v>
      </c>
      <c r="H16" s="14">
        <v>44658</v>
      </c>
    </row>
    <row r="17" spans="1:10" x14ac:dyDescent="0.35">
      <c r="A17" s="7" t="s">
        <v>97</v>
      </c>
      <c r="B17" t="s">
        <v>280</v>
      </c>
      <c r="C17" t="s">
        <v>281</v>
      </c>
      <c r="D17" t="s">
        <v>96</v>
      </c>
      <c r="E17" s="8">
        <v>44651</v>
      </c>
      <c r="F17">
        <v>64461.06</v>
      </c>
      <c r="G17">
        <v>64461.06</v>
      </c>
      <c r="H17" s="14">
        <v>44665</v>
      </c>
    </row>
    <row r="18" spans="1:10" x14ac:dyDescent="0.35">
      <c r="A18" s="7" t="s">
        <v>98</v>
      </c>
      <c r="B18" t="s">
        <v>282</v>
      </c>
      <c r="C18" t="s">
        <v>281</v>
      </c>
      <c r="D18" t="s">
        <v>96</v>
      </c>
      <c r="E18" s="8">
        <v>44651</v>
      </c>
      <c r="F18">
        <v>32362.95</v>
      </c>
      <c r="G18">
        <v>32362.95</v>
      </c>
      <c r="H18" s="14">
        <v>44665</v>
      </c>
    </row>
    <row r="19" spans="1:10" x14ac:dyDescent="0.35">
      <c r="A19" s="7" t="s">
        <v>99</v>
      </c>
      <c r="B19" t="s">
        <v>283</v>
      </c>
      <c r="C19" t="s">
        <v>284</v>
      </c>
      <c r="D19" t="s">
        <v>60</v>
      </c>
      <c r="E19" s="8">
        <v>44658</v>
      </c>
      <c r="F19">
        <v>29075.360000000001</v>
      </c>
      <c r="G19">
        <v>29075.360000000001</v>
      </c>
      <c r="H19" s="14">
        <v>44665</v>
      </c>
    </row>
    <row r="20" spans="1:10" x14ac:dyDescent="0.35">
      <c r="A20" s="7" t="s">
        <v>101</v>
      </c>
      <c r="B20">
        <v>2339002</v>
      </c>
      <c r="C20" t="s">
        <v>285</v>
      </c>
      <c r="D20" t="s">
        <v>100</v>
      </c>
      <c r="E20" s="8">
        <v>44658</v>
      </c>
      <c r="F20">
        <v>135714.89000000001</v>
      </c>
      <c r="G20">
        <v>135714.89000000001</v>
      </c>
      <c r="H20" s="14">
        <v>44665</v>
      </c>
    </row>
    <row r="21" spans="1:10" x14ac:dyDescent="0.35">
      <c r="A21" s="7" t="s">
        <v>103</v>
      </c>
      <c r="B21" t="s">
        <v>286</v>
      </c>
      <c r="C21" t="s">
        <v>287</v>
      </c>
      <c r="D21" t="s">
        <v>102</v>
      </c>
      <c r="E21" s="8">
        <v>44669</v>
      </c>
      <c r="F21">
        <v>38400</v>
      </c>
      <c r="G21">
        <v>38400</v>
      </c>
      <c r="H21" s="14">
        <v>44672</v>
      </c>
    </row>
    <row r="22" spans="1:10" x14ac:dyDescent="0.35">
      <c r="A22" s="7" t="s">
        <v>288</v>
      </c>
      <c r="B22" t="s">
        <v>289</v>
      </c>
      <c r="C22" t="s">
        <v>290</v>
      </c>
      <c r="D22" t="s">
        <v>244</v>
      </c>
      <c r="E22" s="8">
        <v>44680</v>
      </c>
      <c r="F22">
        <v>30096</v>
      </c>
      <c r="G22">
        <v>30096</v>
      </c>
      <c r="H22" s="14">
        <v>44693</v>
      </c>
    </row>
    <row r="23" spans="1:10" x14ac:dyDescent="0.35">
      <c r="A23" s="7" t="s">
        <v>291</v>
      </c>
      <c r="B23" t="s">
        <v>292</v>
      </c>
      <c r="C23" t="s">
        <v>264</v>
      </c>
      <c r="D23" t="s">
        <v>41</v>
      </c>
      <c r="E23" s="8">
        <v>44692</v>
      </c>
      <c r="F23">
        <v>117621.6</v>
      </c>
      <c r="G23">
        <v>117621.6</v>
      </c>
      <c r="H23" s="14">
        <v>44693</v>
      </c>
    </row>
    <row r="24" spans="1:10" x14ac:dyDescent="0.35">
      <c r="A24" s="7" t="s">
        <v>293</v>
      </c>
      <c r="B24" t="s">
        <v>294</v>
      </c>
      <c r="C24" t="s">
        <v>284</v>
      </c>
      <c r="D24" t="s">
        <v>60</v>
      </c>
      <c r="E24" s="8">
        <v>44691</v>
      </c>
      <c r="F24">
        <v>119274.36</v>
      </c>
      <c r="G24">
        <v>119274.36</v>
      </c>
      <c r="H24" s="14">
        <v>44693</v>
      </c>
    </row>
    <row r="25" spans="1:10" x14ac:dyDescent="0.35">
      <c r="A25" s="19" t="s">
        <v>295</v>
      </c>
      <c r="B25" s="34" t="s">
        <v>296</v>
      </c>
      <c r="C25" s="20" t="s">
        <v>264</v>
      </c>
      <c r="D25" s="20" t="s">
        <v>41</v>
      </c>
      <c r="E25" s="21">
        <v>44691</v>
      </c>
      <c r="F25" s="22">
        <v>52938</v>
      </c>
      <c r="G25" s="22">
        <v>52938</v>
      </c>
      <c r="H25" s="21">
        <v>44721</v>
      </c>
      <c r="I25" s="20"/>
      <c r="J25" s="20"/>
    </row>
    <row r="26" spans="1:10" x14ac:dyDescent="0.35">
      <c r="A26" s="23" t="s">
        <v>297</v>
      </c>
      <c r="B26" s="34" t="s">
        <v>298</v>
      </c>
      <c r="C26" s="24" t="s">
        <v>264</v>
      </c>
      <c r="D26" s="24" t="s">
        <v>41</v>
      </c>
      <c r="E26" s="25">
        <v>44712</v>
      </c>
      <c r="F26" s="26">
        <v>117621.6</v>
      </c>
      <c r="G26" s="26">
        <v>117621.6</v>
      </c>
      <c r="H26" s="21">
        <v>44721</v>
      </c>
      <c r="I26" s="31" t="s">
        <v>299</v>
      </c>
      <c r="J26" s="31"/>
    </row>
    <row r="27" spans="1:10" x14ac:dyDescent="0.35">
      <c r="A27" s="23" t="s">
        <v>300</v>
      </c>
      <c r="B27" s="34" t="s">
        <v>301</v>
      </c>
      <c r="C27" s="24" t="s">
        <v>281</v>
      </c>
      <c r="D27" s="24" t="s">
        <v>302</v>
      </c>
      <c r="E27" s="25">
        <v>44711</v>
      </c>
      <c r="F27" s="26">
        <v>64734.9</v>
      </c>
      <c r="G27" s="26">
        <v>64734.9</v>
      </c>
      <c r="H27" s="21">
        <v>44721</v>
      </c>
      <c r="I27" s="31"/>
      <c r="J27" s="31"/>
    </row>
    <row r="28" spans="1:10" x14ac:dyDescent="0.35">
      <c r="A28" s="19" t="s">
        <v>303</v>
      </c>
      <c r="B28" s="34" t="s">
        <v>304</v>
      </c>
      <c r="C28" s="20" t="s">
        <v>305</v>
      </c>
      <c r="D28" s="20" t="s">
        <v>146</v>
      </c>
      <c r="E28" s="21">
        <v>44713</v>
      </c>
      <c r="F28" s="32">
        <v>42939</v>
      </c>
      <c r="G28" s="22">
        <v>42939</v>
      </c>
      <c r="H28" s="21">
        <v>44721</v>
      </c>
    </row>
    <row r="29" spans="1:10" x14ac:dyDescent="0.35">
      <c r="A29" s="23" t="s">
        <v>306</v>
      </c>
      <c r="B29" s="34" t="s">
        <v>307</v>
      </c>
      <c r="C29" s="24" t="s">
        <v>305</v>
      </c>
      <c r="D29" s="24" t="s">
        <v>146</v>
      </c>
      <c r="E29" s="25">
        <v>44713</v>
      </c>
      <c r="F29" s="26">
        <v>50887.199999999997</v>
      </c>
      <c r="G29" s="26">
        <v>50887.199999999997</v>
      </c>
      <c r="H29" s="21">
        <v>44721</v>
      </c>
    </row>
    <row r="30" spans="1:10" x14ac:dyDescent="0.35">
      <c r="A30" s="23" t="s">
        <v>308</v>
      </c>
      <c r="B30" s="34" t="s">
        <v>309</v>
      </c>
      <c r="C30" s="24" t="s">
        <v>264</v>
      </c>
      <c r="D30" s="24" t="s">
        <v>41</v>
      </c>
      <c r="E30" s="25">
        <v>44723</v>
      </c>
      <c r="F30" s="26">
        <v>72108</v>
      </c>
      <c r="G30" s="26">
        <v>72108</v>
      </c>
      <c r="H30" s="21">
        <v>44727</v>
      </c>
    </row>
    <row r="31" spans="1:10" x14ac:dyDescent="0.35">
      <c r="A31" s="19" t="s">
        <v>310</v>
      </c>
      <c r="B31" s="34" t="s">
        <v>311</v>
      </c>
      <c r="C31" s="20" t="s">
        <v>281</v>
      </c>
      <c r="D31" s="20" t="s">
        <v>302</v>
      </c>
      <c r="E31" s="21">
        <v>44723</v>
      </c>
      <c r="F31" s="22">
        <v>57312</v>
      </c>
      <c r="G31" s="22">
        <v>57312</v>
      </c>
      <c r="H31" s="21">
        <v>44727</v>
      </c>
    </row>
    <row r="32" spans="1:10" x14ac:dyDescent="0.35">
      <c r="A32" s="23" t="s">
        <v>312</v>
      </c>
      <c r="B32" s="34" t="s">
        <v>313</v>
      </c>
      <c r="C32" s="24" t="s">
        <v>284</v>
      </c>
      <c r="D32" s="24" t="s">
        <v>60</v>
      </c>
      <c r="E32" s="25">
        <v>44723</v>
      </c>
      <c r="F32" s="26">
        <v>119274.36</v>
      </c>
      <c r="G32" s="26">
        <v>119274.36</v>
      </c>
      <c r="H32" s="21">
        <v>44727</v>
      </c>
    </row>
    <row r="33" spans="1:9" x14ac:dyDescent="0.35">
      <c r="A33" s="23" t="s">
        <v>314</v>
      </c>
      <c r="B33" s="24" t="s">
        <v>315</v>
      </c>
      <c r="C33" s="24" t="s">
        <v>316</v>
      </c>
      <c r="D33" s="24" t="s">
        <v>221</v>
      </c>
      <c r="E33" s="25">
        <v>44723</v>
      </c>
      <c r="F33" s="26">
        <v>50000</v>
      </c>
      <c r="G33" s="26">
        <v>50000</v>
      </c>
      <c r="H33" s="21">
        <v>44727</v>
      </c>
    </row>
    <row r="34" spans="1:9" x14ac:dyDescent="0.35">
      <c r="A34" s="19" t="s">
        <v>317</v>
      </c>
      <c r="B34" s="34" t="s">
        <v>318</v>
      </c>
      <c r="C34" s="20" t="s">
        <v>319</v>
      </c>
      <c r="D34" s="20" t="s">
        <v>144</v>
      </c>
      <c r="E34" s="21">
        <v>44733</v>
      </c>
      <c r="F34" s="22">
        <v>108944.97</v>
      </c>
      <c r="G34" s="22">
        <v>108944.97</v>
      </c>
      <c r="H34" s="21">
        <v>44734</v>
      </c>
      <c r="I34" s="22" t="s">
        <v>320</v>
      </c>
    </row>
    <row r="35" spans="1:9" x14ac:dyDescent="0.35">
      <c r="A35" s="23" t="s">
        <v>321</v>
      </c>
      <c r="B35" s="34" t="s">
        <v>322</v>
      </c>
      <c r="C35" s="24" t="s">
        <v>281</v>
      </c>
      <c r="D35" s="24" t="s">
        <v>302</v>
      </c>
      <c r="E35" s="25">
        <v>44733</v>
      </c>
      <c r="F35" s="26">
        <v>50976</v>
      </c>
      <c r="G35" s="26">
        <v>50976</v>
      </c>
      <c r="H35" s="21">
        <v>44734</v>
      </c>
      <c r="I35" s="26"/>
    </row>
    <row r="36" spans="1:9" x14ac:dyDescent="0.35">
      <c r="A36" s="23" t="s">
        <v>323</v>
      </c>
      <c r="B36" s="34" t="s">
        <v>324</v>
      </c>
      <c r="C36" s="24" t="s">
        <v>325</v>
      </c>
      <c r="D36" s="24" t="s">
        <v>195</v>
      </c>
      <c r="E36" s="25">
        <v>44725</v>
      </c>
      <c r="F36" s="26">
        <v>51000</v>
      </c>
      <c r="G36" s="26">
        <v>51000</v>
      </c>
      <c r="H36" s="21">
        <v>44734</v>
      </c>
      <c r="I36" s="26"/>
    </row>
    <row r="37" spans="1:9" x14ac:dyDescent="0.35">
      <c r="A37" s="23" t="s">
        <v>326</v>
      </c>
      <c r="B37" s="24" t="s">
        <v>327</v>
      </c>
      <c r="C37" s="24" t="s">
        <v>328</v>
      </c>
      <c r="D37" s="24" t="s">
        <v>329</v>
      </c>
      <c r="E37" s="25">
        <v>44740</v>
      </c>
      <c r="F37" s="26">
        <v>26460.76</v>
      </c>
      <c r="G37" s="26">
        <v>26460.76</v>
      </c>
      <c r="H37" s="21" t="s">
        <v>330</v>
      </c>
      <c r="I37" t="s">
        <v>331</v>
      </c>
    </row>
    <row r="38" spans="1:9" x14ac:dyDescent="0.35">
      <c r="A38" s="23" t="s">
        <v>332</v>
      </c>
      <c r="B38" s="34" t="s">
        <v>333</v>
      </c>
      <c r="C38" s="24" t="s">
        <v>281</v>
      </c>
      <c r="D38" s="24" t="s">
        <v>302</v>
      </c>
      <c r="E38" s="25">
        <v>44740</v>
      </c>
      <c r="F38" s="26">
        <v>64523.7</v>
      </c>
      <c r="G38" s="26">
        <v>64523.7</v>
      </c>
      <c r="H38" s="21" t="s">
        <v>330</v>
      </c>
    </row>
    <row r="39" spans="1:9" x14ac:dyDescent="0.35">
      <c r="A39" s="23" t="s">
        <v>40</v>
      </c>
      <c r="B39" s="24" t="s">
        <v>334</v>
      </c>
      <c r="C39" s="24" t="s">
        <v>335</v>
      </c>
      <c r="D39" s="24" t="s">
        <v>34</v>
      </c>
      <c r="E39" s="25">
        <v>44748</v>
      </c>
      <c r="F39" s="26">
        <v>59377.11</v>
      </c>
      <c r="G39" s="26">
        <v>59377.11</v>
      </c>
      <c r="H39" s="21" t="s">
        <v>336</v>
      </c>
    </row>
    <row r="40" spans="1:9" x14ac:dyDescent="0.35">
      <c r="A40" s="19" t="s">
        <v>47</v>
      </c>
      <c r="B40" s="20" t="s">
        <v>337</v>
      </c>
      <c r="C40" s="20" t="s">
        <v>264</v>
      </c>
      <c r="D40" s="20" t="s">
        <v>41</v>
      </c>
      <c r="E40" s="21">
        <v>44742</v>
      </c>
      <c r="F40" s="22">
        <v>117621.6</v>
      </c>
      <c r="G40" s="22">
        <v>117621.6</v>
      </c>
      <c r="H40" s="21" t="s">
        <v>336</v>
      </c>
    </row>
    <row r="41" spans="1:9" x14ac:dyDescent="0.35">
      <c r="A41" s="23" t="s">
        <v>51</v>
      </c>
      <c r="B41" s="24" t="s">
        <v>338</v>
      </c>
      <c r="C41" s="24" t="s">
        <v>339</v>
      </c>
      <c r="D41" s="24" t="s">
        <v>48</v>
      </c>
      <c r="E41" s="25">
        <v>44742</v>
      </c>
      <c r="F41" s="26">
        <v>28664.68</v>
      </c>
      <c r="G41" s="26">
        <v>28664.68</v>
      </c>
      <c r="H41" s="21" t="s">
        <v>336</v>
      </c>
    </row>
    <row r="42" spans="1:9" x14ac:dyDescent="0.35">
      <c r="A42" s="23" t="s">
        <v>58</v>
      </c>
      <c r="B42" s="24" t="s">
        <v>340</v>
      </c>
      <c r="C42" s="24" t="s">
        <v>341</v>
      </c>
      <c r="D42" s="24" t="s">
        <v>52</v>
      </c>
      <c r="E42" s="25">
        <v>44749</v>
      </c>
      <c r="F42" s="26">
        <v>82614.080000000002</v>
      </c>
      <c r="G42" s="26">
        <f>82614.08</f>
        <v>82614.080000000002</v>
      </c>
      <c r="H42" s="19" t="s">
        <v>342</v>
      </c>
    </row>
    <row r="43" spans="1:9" x14ac:dyDescent="0.35">
      <c r="A43" s="19" t="s">
        <v>59</v>
      </c>
      <c r="B43" s="20" t="s">
        <v>343</v>
      </c>
      <c r="C43" s="20" t="s">
        <v>264</v>
      </c>
      <c r="D43" s="20" t="s">
        <v>41</v>
      </c>
      <c r="E43" s="21">
        <v>44755</v>
      </c>
      <c r="F43" s="22">
        <v>60654</v>
      </c>
      <c r="G43" s="22">
        <v>60654</v>
      </c>
      <c r="H43" s="19" t="s">
        <v>342</v>
      </c>
    </row>
    <row r="44" spans="1:9" x14ac:dyDescent="0.35">
      <c r="A44" s="19" t="s">
        <v>64</v>
      </c>
      <c r="B44" s="20" t="s">
        <v>344</v>
      </c>
      <c r="C44" s="20" t="s">
        <v>284</v>
      </c>
      <c r="D44" s="20" t="s">
        <v>60</v>
      </c>
      <c r="E44" s="21">
        <v>44755</v>
      </c>
      <c r="F44" s="22">
        <v>119274.36</v>
      </c>
      <c r="G44" s="22">
        <v>119274.36</v>
      </c>
      <c r="H44" s="19" t="s">
        <v>342</v>
      </c>
    </row>
    <row r="45" spans="1:9" x14ac:dyDescent="0.35">
      <c r="A45" s="19" t="s">
        <v>69</v>
      </c>
      <c r="B45" s="20" t="s">
        <v>345</v>
      </c>
      <c r="C45" s="20" t="s">
        <v>346</v>
      </c>
      <c r="D45" s="20" t="s">
        <v>65</v>
      </c>
      <c r="E45" s="21">
        <v>44743</v>
      </c>
      <c r="F45" s="22">
        <v>268775.7</v>
      </c>
      <c r="G45" s="22">
        <v>268775.7</v>
      </c>
      <c r="H45" s="19" t="s">
        <v>347</v>
      </c>
    </row>
  </sheetData>
  <autoFilter ref="A1:G1" xr:uid="{098EF6C8-08FA-4681-ADC6-C2FD20B020B5}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e1ab92-911c-466d-a1e5-9bc39b70a99e" xsi:nil="true"/>
    <SharedWithUsers xmlns="3fe1ab92-911c-466d-a1e5-9bc39b70a99e">
      <UserInfo>
        <DisplayName>Brooke Camfield (North Sea Transition Authority)</DisplayName>
        <AccountId>20</AccountId>
        <AccountType/>
      </UserInfo>
      <UserInfo>
        <DisplayName>Ash Ohlenschlager (North Sea Transition Authority)</DisplayName>
        <AccountId>819</AccountId>
        <AccountType/>
      </UserInfo>
    </SharedWithUsers>
    <Sign_x002d_off_x0020_status xmlns="93d5b4ae-fd5f-4a77-a5e5-125ec09ad000" xsi:nil="true"/>
    <lbe9068ba2144257836c503922dbb604 xmlns="93d5b4ae-fd5f-4a77-a5e5-125ec09ad000">
      <Terms xmlns="http://schemas.microsoft.com/office/infopath/2007/PartnerControls"/>
    </lbe9068ba2144257836c503922dbb604>
    <Approval_x0020_Status xmlns="bd79969b-c608-4b7b-b6e2-397e1f86b16f" xsi:nil="true"/>
    <Approved_x0020_by xmlns="bd79969b-c608-4b7b-b6e2-397e1f86b16f">
      <UserInfo>
        <DisplayName/>
        <AccountId xsi:nil="true"/>
        <AccountType/>
      </UserInfo>
    </Approved_x0020_by>
    <Approval_x0020_Date xmlns="bd79969b-c608-4b7b-b6e2-397e1f86b16f" xsi:nil="true"/>
    <_Flow_SignoffStatus xmlns="101ebf6b-6c1b-4a44-9375-9777a6bc0e6a" xsi:nil="true"/>
    <lcf76f155ced4ddcb4097134ff3c332f xmlns="101ebf6b-6c1b-4a44-9375-9777a6bc0e6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5B088B94949E42AF16E09ECBBB8C47" ma:contentTypeVersion="21" ma:contentTypeDescription="Create a new document." ma:contentTypeScope="" ma:versionID="70557ea03d22421d10f843ee57125002">
  <xsd:schema xmlns:xsd="http://www.w3.org/2001/XMLSchema" xmlns:xs="http://www.w3.org/2001/XMLSchema" xmlns:p="http://schemas.microsoft.com/office/2006/metadata/properties" xmlns:ns2="93d5b4ae-fd5f-4a77-a5e5-125ec09ad000" xmlns:ns3="3fe1ab92-911c-466d-a1e5-9bc39b70a99e" xmlns:ns4="bd79969b-c608-4b7b-b6e2-397e1f86b16f" xmlns:ns5="101ebf6b-6c1b-4a44-9375-9777a6bc0e6a" targetNamespace="http://schemas.microsoft.com/office/2006/metadata/properties" ma:root="true" ma:fieldsID="636c962267f04a128ef0dc5c15dd1faa" ns2:_="" ns3:_="" ns4:_="" ns5:_="">
    <xsd:import namespace="93d5b4ae-fd5f-4a77-a5e5-125ec09ad000"/>
    <xsd:import namespace="3fe1ab92-911c-466d-a1e5-9bc39b70a99e"/>
    <xsd:import namespace="bd79969b-c608-4b7b-b6e2-397e1f86b16f"/>
    <xsd:import namespace="101ebf6b-6c1b-4a44-9375-9777a6bc0e6a"/>
    <xsd:element name="properties">
      <xsd:complexType>
        <xsd:sequence>
          <xsd:element name="documentManagement">
            <xsd:complexType>
              <xsd:all>
                <xsd:element ref="ns2:Sign_x002d_off_x0020_status" minOccurs="0"/>
                <xsd:element ref="ns2:lbe9068ba2144257836c503922dbb604" minOccurs="0"/>
                <xsd:element ref="ns3:TaxCatchAll" minOccurs="0"/>
                <xsd:element ref="ns4:Approval_x0020_Status" minOccurs="0"/>
                <xsd:element ref="ns4:Approved_x0020_by" minOccurs="0"/>
                <xsd:element ref="ns4:Approval_x0020_Date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3:SharedWithUsers" minOccurs="0"/>
                <xsd:element ref="ns3:SharedWithDetails" minOccurs="0"/>
                <xsd:element ref="ns5:MediaServiceDateTaken" minOccurs="0"/>
                <xsd:element ref="ns5:MediaLengthInSeconds" minOccurs="0"/>
                <xsd:element ref="ns5:lcf76f155ced4ddcb4097134ff3c332f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5b4ae-fd5f-4a77-a5e5-125ec09ad000" elementFormDefault="qualified">
    <xsd:import namespace="http://schemas.microsoft.com/office/2006/documentManagement/types"/>
    <xsd:import namespace="http://schemas.microsoft.com/office/infopath/2007/PartnerControls"/>
    <xsd:element name="Sign_x002d_off_x0020_status" ma:index="3" nillable="true" ma:displayName="Sign-off status" ma:internalName="Sign_x002d_off_x0020_status">
      <xsd:simpleType>
        <xsd:restriction base="dms:Text">
          <xsd:maxLength value="255"/>
        </xsd:restriction>
      </xsd:simpleType>
    </xsd:element>
    <xsd:element name="lbe9068ba2144257836c503922dbb604" ma:index="6" nillable="true" ma:taxonomy="true" ma:internalName="lbe9068ba2144257836c503922dbb604" ma:taxonomyFieldName="category" ma:displayName="category" ma:default="" ma:fieldId="{5be9068b-a214-4257-836c-503922dbb604}" ma:sspId="3110710f-af1f-4457-9596-69bff0e43749" ma:termSetId="02450259-23b7-4790-8a7c-1a6c9729075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1ab92-911c-466d-a1e5-9bc39b70a99e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hidden="true" ma:list="{088839fc-ebaa-48a6-8132-10f898cd28c8}" ma:internalName="TaxCatchAll" ma:showField="CatchAllData" ma:web="3fe1ab92-911c-466d-a1e5-9bc39b70a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9969b-c608-4b7b-b6e2-397e1f86b16f" elementFormDefault="qualified">
    <xsd:import namespace="http://schemas.microsoft.com/office/2006/documentManagement/types"/>
    <xsd:import namespace="http://schemas.microsoft.com/office/infopath/2007/PartnerControls"/>
    <xsd:element name="Approval_x0020_Status" ma:index="12" nillable="true" ma:displayName="Approval Status" ma:internalName="Approval_x0020_Status">
      <xsd:simpleType>
        <xsd:restriction base="dms:Text">
          <xsd:maxLength value="255"/>
        </xsd:restriction>
      </xsd:simpleType>
    </xsd:element>
    <xsd:element name="Approved_x0020_by" ma:index="13" nillable="true" ma:displayName="Approved by" ma:list="UserInfo" ma:SharePointGroup="0" ma:internalName="Approv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al_x0020_Date" ma:index="14" nillable="true" ma:displayName="Approval Date" ma:format="DateOnly" ma:internalName="Approval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ebf6b-6c1b-4a44-9375-9777a6bc0e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110710f-af1f-4457-9596-69bff0e437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714753-E4FB-4BC2-9F2B-6129B1F513C3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93d5b4ae-fd5f-4a77-a5e5-125ec09ad000"/>
    <ds:schemaRef ds:uri="bd79969b-c608-4b7b-b6e2-397e1f86b16f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101ebf6b-6c1b-4a44-9375-9777a6bc0e6a"/>
    <ds:schemaRef ds:uri="3fe1ab92-911c-466d-a1e5-9bc39b70a99e"/>
  </ds:schemaRefs>
</ds:datastoreItem>
</file>

<file path=customXml/itemProps2.xml><?xml version="1.0" encoding="utf-8"?>
<ds:datastoreItem xmlns:ds="http://schemas.openxmlformats.org/officeDocument/2006/customXml" ds:itemID="{35795C70-33A0-42C2-B72A-982AB8CD48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0571BF-94E1-4831-B4F7-BDD511E8AB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d5b4ae-fd5f-4a77-a5e5-125ec09ad000"/>
    <ds:schemaRef ds:uri="3fe1ab92-911c-466d-a1e5-9bc39b70a99e"/>
    <ds:schemaRef ds:uri="bd79969b-c608-4b7b-b6e2-397e1f86b16f"/>
    <ds:schemaRef ds:uri="101ebf6b-6c1b-4a44-9375-9777a6bc0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Guide</vt:lpstr>
      <vt:lpstr>Submission</vt:lpstr>
      <vt:lpstr>Over £25K</vt:lpstr>
      <vt:lpstr>Database</vt:lpstr>
      <vt:lpstr>Payment run</vt:lpstr>
      <vt:lpstr>Submission!Print_Area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Zogbessou</dc:creator>
  <cp:keywords/>
  <dc:description/>
  <cp:lastModifiedBy>Ian Furneaux (Oil &amp; Gas Authority)</cp:lastModifiedBy>
  <cp:revision/>
  <cp:lastPrinted>2022-10-05T09:06:20Z</cp:lastPrinted>
  <dcterms:created xsi:type="dcterms:W3CDTF">2020-11-09T14:17:28Z</dcterms:created>
  <dcterms:modified xsi:type="dcterms:W3CDTF">2022-10-07T09:49:21Z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0x010100845B088B94949E42AF16E09ECBBB8C47</vt:lpwstr>
  </property>
  <property fmtid="{D5CDD505-2E9C-101B-9397-08002B2CF9AE}" pid="3" name="Category">
    <vt:lpwstr/>
  </property>
  <property fmtid="{D5CDD505-2E9C-101B-9397-08002B2CF9AE}" pid="4" name="MediaServiceImageTags">
    <vt:lpwstr/>
  </property>
</Properties>
</file>