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8_{1A004BD6-6A1A-40F9-B304-66B79C3EA13D}" xr6:coauthVersionLast="47" xr6:coauthVersionMax="47" xr10:uidLastSave="{00000000-0000-0000-0000-000000000000}"/>
  <bookViews>
    <workbookView xWindow="2840" yWindow="2840" windowWidth="14400" windowHeight="7360" activeTab="4" xr2:uid="{00000000-000D-0000-FFFF-FFFF00000000}"/>
  </bookViews>
  <sheets>
    <sheet name="T. Eggar" sheetId="8" r:id="rId1"/>
    <sheet name="S. Payne" sheetId="14" r:id="rId2"/>
    <sheet name="N. Granger" sheetId="16" r:id="rId3"/>
    <sheet name="I. Lanaghan" sheetId="9" r:id="rId4"/>
    <sheet name="S. Deasley" sheetId="10" r:id="rId5"/>
    <sheet name="M. Brown" sheetId="11" r:id="rId6"/>
    <sheet name="S. Vaughan" sheetId="12" r:id="rId7"/>
  </sheets>
  <definedNames>
    <definedName name="_xlnm._FilterDatabase" localSheetId="0" hidden="1">'T. Eggar'!#REF!</definedName>
    <definedName name="_xlnm.Print_Area" localSheetId="3">'I. Lanaghan'!$A$1:$G$21</definedName>
    <definedName name="_xlnm.Print_Area" localSheetId="5">'M. Brown'!$A$1:$G$27</definedName>
    <definedName name="_xlnm.Print_Area" localSheetId="2">'N. Granger'!$A$1:$G$36</definedName>
    <definedName name="_xlnm.Print_Area" localSheetId="4">'S. Deasley'!$A$1:$G$19</definedName>
    <definedName name="_xlnm.Print_Area" localSheetId="1">'S. Payne'!$A$1:$G$45</definedName>
    <definedName name="_xlnm.Print_Area" localSheetId="6">'S. Vaughan'!$A$1:$G$18</definedName>
    <definedName name="_xlnm.Print_Area" localSheetId="0">'T. Eggar'!$A$1:$G$22</definedName>
    <definedName name="_xlnm.Print_Titles" localSheetId="3">'I. Lanaghan'!$1:$2</definedName>
    <definedName name="_xlnm.Print_Titles" localSheetId="4">'S. Deasley'!$1:$2</definedName>
    <definedName name="_xlnm.Print_Titles" localSheetId="0">'T. Eggar'!$1:$2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4" l="1"/>
  <c r="F26" i="14"/>
  <c r="F35" i="14"/>
  <c r="F40" i="14"/>
  <c r="F10" i="9" l="1"/>
  <c r="F8" i="9"/>
  <c r="F17" i="12"/>
  <c r="F16" i="12"/>
  <c r="F15" i="12"/>
  <c r="F24" i="11"/>
  <c r="F23" i="11"/>
  <c r="F18" i="11"/>
  <c r="F6" i="11"/>
  <c r="F17" i="11"/>
  <c r="F17" i="10"/>
  <c r="F16" i="10"/>
  <c r="F14" i="10"/>
  <c r="F19" i="8"/>
  <c r="F18" i="8"/>
  <c r="F17" i="8"/>
  <c r="F19" i="9"/>
  <c r="F20" i="8"/>
  <c r="F7" i="8"/>
  <c r="F6" i="8"/>
</calcChain>
</file>

<file path=xl/sharedStrings.xml><?xml version="1.0" encoding="utf-8"?>
<sst xmlns="http://schemas.openxmlformats.org/spreadsheetml/2006/main" count="313" uniqueCount="47">
  <si>
    <t>Travel Date</t>
  </si>
  <si>
    <t>Expenses type</t>
  </si>
  <si>
    <t>Hotel Nights</t>
  </si>
  <si>
    <t>Purpose of Travel</t>
  </si>
  <si>
    <t>Amount</t>
  </si>
  <si>
    <t>UK Public Transport</t>
  </si>
  <si>
    <t>Board Meeting</t>
  </si>
  <si>
    <t>UK Accommodation</t>
  </si>
  <si>
    <t>Internal Meeting</t>
  </si>
  <si>
    <t>UK Taxi</t>
  </si>
  <si>
    <t>UK Air Travel</t>
  </si>
  <si>
    <t>Uk Accommodation</t>
  </si>
  <si>
    <t>Conference attendance</t>
  </si>
  <si>
    <t>Business Mileage</t>
  </si>
  <si>
    <t>UK Parking</t>
  </si>
  <si>
    <t>Conference Attendance</t>
  </si>
  <si>
    <t>UK Subsistence</t>
  </si>
  <si>
    <t>International Air Travel</t>
  </si>
  <si>
    <t>£136.90</t>
  </si>
  <si>
    <t>Hotel</t>
  </si>
  <si>
    <t>£348.03</t>
  </si>
  <si>
    <t>Flight</t>
  </si>
  <si>
    <t>£50.00</t>
  </si>
  <si>
    <t>LT and Board Meetings</t>
  </si>
  <si>
    <t>Flight - Change</t>
  </si>
  <si>
    <t>£66.00</t>
  </si>
  <si>
    <t>£50</t>
  </si>
  <si>
    <t>£215.93</t>
  </si>
  <si>
    <t>£254.40</t>
  </si>
  <si>
    <t xml:space="preserve">Flight </t>
  </si>
  <si>
    <t>External Meeting</t>
  </si>
  <si>
    <t>Business Milage</t>
  </si>
  <si>
    <t>T.Eggar - Voluntary disclosure of expenditure 2023</t>
  </si>
  <si>
    <t>S. Payne - Voluntary disclosure of expenditure 2023</t>
  </si>
  <si>
    <t>Refreshments for stakeholder meeting</t>
  </si>
  <si>
    <t xml:space="preserve">S. Vaughan - Voluntary disclosure of expenditure 2023 </t>
  </si>
  <si>
    <t xml:space="preserve">M. Brown - Voluntary disclosure of expenditure 2023 </t>
  </si>
  <si>
    <t>S. Deasley - Voluntary disclosure of expenditure 2023</t>
  </si>
  <si>
    <t>I. lanaghan - Voluntary disclosure of expenditure 2023</t>
  </si>
  <si>
    <t>N. Granger - Voluntary disclosure of expenditure 2023</t>
  </si>
  <si>
    <t>Event</t>
  </si>
  <si>
    <t>Board meeting</t>
  </si>
  <si>
    <t>External event</t>
  </si>
  <si>
    <t>Internal meeting</t>
  </si>
  <si>
    <t>Conference (speaker)</t>
  </si>
  <si>
    <t>Holiday booking forfeited to attend Board meeting</t>
  </si>
  <si>
    <t>International Accommodation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</si>
</sst>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3" formatCode="_-* #,##0.00_-;\-* #,##0.00_-;_-* &quot;-&quot;??_-;_-@_-"/>
    <numFmt numFmtId="164" formatCode="&quot;£&quot;#,##0.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5" fillId="0" borderId="1" xfId="0" applyFont="1" applyBorder="1"/>
    <xf numFmtId="164" fontId="3" fillId="2" borderId="1" xfId="0" applyNumberFormat="1" applyFont="1" applyFill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0" xfId="0" applyFont="1"/>
    <xf numFmtId="8" fontId="5" fillId="0" borderId="1" xfId="0" applyNumberFormat="1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3" fontId="0" fillId="0" borderId="0" xfId="2" applyFont="1"/>
    <xf numFmtId="43" fontId="5" fillId="0" borderId="0" xfId="2" applyFont="1"/>
    <xf numFmtId="0" fontId="0" fillId="0" borderId="1" xfId="0" applyBorder="1"/>
    <xf numFmtId="0" fontId="7" fillId="0" borderId="0" xfId="0" applyFont="1"/>
    <xf numFmtId="164" fontId="5" fillId="0" borderId="0" xfId="0" applyNumberFormat="1" applyFont="1" applyAlignment="1">
      <alignment horizontal="right" vertical="center"/>
    </xf>
    <xf numFmtId="43" fontId="0" fillId="0" borderId="0" xfId="2" applyFont="1" applyBorder="1"/>
    <xf numFmtId="14" fontId="0" fillId="0" borderId="0" xfId="0" applyNumberFormat="1"/>
    <xf numFmtId="8" fontId="5" fillId="0" borderId="1" xfId="0" applyNumberFormat="1" applyFont="1" applyBorder="1" applyAlignment="1">
      <alignment horizontal="right"/>
    </xf>
    <xf numFmtId="14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14" fontId="3" fillId="2" borderId="1" xfId="0" applyNumberFormat="1" applyFont="1" applyFill="1" applyBorder="1" applyAlignment="1">
      <alignment horizontal="center" vertical="center"/>
    </xf>
    <xf numFmtId="8" fontId="4" fillId="0" borderId="0" xfId="0" applyNumberFormat="1" applyFont="1" applyAlignment="1">
      <alignment horizontal="right" vertical="center"/>
    </xf>
    <xf numFmtId="17" fontId="9" fillId="3" borderId="1" xfId="0" applyNumberFormat="1" applyFont="1" applyFill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 vertical="center"/>
    </xf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vertical="center"/>
    </xf>
    <xf numFmtId="0" fontId="5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/>
    </xf>
    <xf numFmtId="15" fontId="5" fillId="0" borderId="1" xfId="0" applyNumberFormat="1" applyFont="1" applyBorder="1" applyAlignment="1">
      <alignment horizontal="center" vertical="center"/>
    </xf>
    <xf numFmtId="0" fontId="8" fillId="0" borderId="0" xfId="0" applyFont="1"/>
    <xf numFmtId="8" fontId="5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15" fontId="5" fillId="0" borderId="10" xfId="0" applyNumberFormat="1" applyFont="1" applyBorder="1" applyAlignment="1">
      <alignment horizontal="center" vertical="center"/>
    </xf>
    <xf numFmtId="17" fontId="4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1" xfId="0" applyNumberFormat="1" applyBorder="1"/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6" xfId="0" applyBorder="1"/>
    <xf numFmtId="0" fontId="0" fillId="0" borderId="6" xfId="0" applyBorder="1" applyAlignment="1">
      <alignment wrapText="1"/>
    </xf>
    <xf numFmtId="164" fontId="5" fillId="0" borderId="1" xfId="0" applyNumberFormat="1" applyFont="1" applyBorder="1" applyAlignment="1">
      <alignment horizontal="right"/>
    </xf>
    <xf numFmtId="164" fontId="5" fillId="0" borderId="9" xfId="0" applyNumberFormat="1" applyFon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17" fontId="4" fillId="3" borderId="1" xfId="0" applyNumberFormat="1" applyFont="1" applyFill="1" applyBorder="1" applyAlignment="1">
      <alignment horizontal="center"/>
    </xf>
    <xf numFmtId="15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right" vertical="center"/>
    </xf>
    <xf numFmtId="164" fontId="5" fillId="0" borderId="1" xfId="0" applyNumberFormat="1" applyFont="1" applyBorder="1"/>
    <xf numFmtId="17" fontId="4" fillId="3" borderId="10" xfId="0" applyNumberFormat="1" applyFont="1" applyFill="1" applyBorder="1" applyAlignment="1">
      <alignment horizontal="center"/>
    </xf>
    <xf numFmtId="15" fontId="5" fillId="0" borderId="0" xfId="0" applyNumberFormat="1" applyFont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right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15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5" fillId="4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164" fontId="5" fillId="0" borderId="1" xfId="0" applyNumberFormat="1" applyFont="1" applyBorder="1" applyAlignment="1">
      <alignment horizontal="right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0" fillId="0" borderId="0" xfId="0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99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B1:O21"/>
  <sheetViews>
    <sheetView workbookViewId="0">
      <selection activeCell="D30" sqref="D30"/>
    </sheetView>
  </sheetViews>
  <sheetFormatPr defaultRowHeight="14.5" x14ac:dyDescent="0.35"/>
  <cols>
    <col min="1" max="1" width="4.7265625" customWidth="1"/>
    <col min="2" max="2" width="18" style="18" customWidth="1"/>
    <col min="3" max="3" width="27.81640625" style="14" customWidth="1"/>
    <col min="4" max="4" width="12.1796875" style="2" customWidth="1"/>
    <col min="5" max="5" width="32.54296875" style="14" customWidth="1"/>
    <col min="6" max="6" width="12.7265625" customWidth="1"/>
    <col min="7" max="8" width="10.54296875" customWidth="1"/>
    <col min="9" max="9" width="10.54296875" style="22" customWidth="1"/>
    <col min="10" max="10" width="11.54296875" style="22" bestFit="1" customWidth="1"/>
    <col min="11" max="11" width="10.54296875" style="22" bestFit="1" customWidth="1"/>
    <col min="12" max="12" width="9.54296875" style="22" bestFit="1" customWidth="1"/>
    <col min="13" max="15" width="9.1796875" style="22"/>
  </cols>
  <sheetData>
    <row r="1" spans="2:6" ht="15" thickBot="1" x14ac:dyDescent="0.4">
      <c r="B1" s="19"/>
      <c r="D1" s="16"/>
      <c r="F1" s="14"/>
    </row>
    <row r="2" spans="2:6" ht="15" thickBot="1" x14ac:dyDescent="0.4">
      <c r="B2" s="81" t="s">
        <v>32</v>
      </c>
      <c r="C2" s="82"/>
      <c r="D2" s="82"/>
      <c r="E2" s="83"/>
      <c r="F2" s="84"/>
    </row>
    <row r="3" spans="2:6" x14ac:dyDescent="0.35">
      <c r="B3" s="20"/>
      <c r="C3" s="85"/>
      <c r="D3" s="85"/>
      <c r="E3" s="85"/>
      <c r="F3" s="85"/>
    </row>
    <row r="4" spans="2:6" x14ac:dyDescent="0.35">
      <c r="B4" s="48">
        <v>45108</v>
      </c>
      <c r="C4" s="17"/>
      <c r="F4" s="9"/>
    </row>
    <row r="5" spans="2:6" x14ac:dyDescent="0.35">
      <c r="B5" s="49" t="s">
        <v>0</v>
      </c>
      <c r="C5" s="3" t="s">
        <v>1</v>
      </c>
      <c r="D5" s="6" t="s">
        <v>2</v>
      </c>
      <c r="E5" s="4" t="s">
        <v>3</v>
      </c>
      <c r="F5" s="8" t="s">
        <v>4</v>
      </c>
    </row>
    <row r="6" spans="2:6" x14ac:dyDescent="0.35">
      <c r="B6" s="43">
        <v>45126</v>
      </c>
      <c r="C6" s="13" t="s">
        <v>5</v>
      </c>
      <c r="D6" s="11"/>
      <c r="E6" s="7" t="s">
        <v>6</v>
      </c>
      <c r="F6" s="12">
        <f>12.9+8.1</f>
        <v>21</v>
      </c>
    </row>
    <row r="7" spans="2:6" x14ac:dyDescent="0.35">
      <c r="B7" s="43">
        <v>45127</v>
      </c>
      <c r="C7" s="13" t="s">
        <v>5</v>
      </c>
      <c r="D7" s="11"/>
      <c r="E7" s="7" t="s">
        <v>6</v>
      </c>
      <c r="F7" s="51">
        <f>28+14.7</f>
        <v>42.7</v>
      </c>
    </row>
    <row r="8" spans="2:6" x14ac:dyDescent="0.35">
      <c r="B8" s="43">
        <v>45126</v>
      </c>
      <c r="C8" s="13" t="s">
        <v>7</v>
      </c>
      <c r="D8" s="11">
        <v>1</v>
      </c>
      <c r="E8" s="7" t="s">
        <v>8</v>
      </c>
      <c r="F8" s="51">
        <v>146.6</v>
      </c>
    </row>
    <row r="9" spans="2:6" x14ac:dyDescent="0.35">
      <c r="B9" s="50"/>
    </row>
    <row r="10" spans="2:6" x14ac:dyDescent="0.35">
      <c r="B10" s="48">
        <v>45139</v>
      </c>
      <c r="C10" s="17"/>
      <c r="F10" s="9"/>
    </row>
    <row r="11" spans="2:6" x14ac:dyDescent="0.35">
      <c r="B11" s="49" t="s">
        <v>0</v>
      </c>
      <c r="C11" s="3" t="s">
        <v>1</v>
      </c>
      <c r="D11" s="6" t="s">
        <v>2</v>
      </c>
      <c r="E11" s="4" t="s">
        <v>3</v>
      </c>
      <c r="F11" s="8" t="s">
        <v>4</v>
      </c>
    </row>
    <row r="12" spans="2:6" x14ac:dyDescent="0.35">
      <c r="B12" s="43"/>
      <c r="C12" s="13"/>
      <c r="D12" s="11"/>
      <c r="E12" s="7"/>
      <c r="F12" s="12"/>
    </row>
    <row r="13" spans="2:6" x14ac:dyDescent="0.35">
      <c r="B13" s="43"/>
      <c r="C13" s="17"/>
      <c r="D13" s="16"/>
      <c r="F13" s="26"/>
    </row>
    <row r="14" spans="2:6" x14ac:dyDescent="0.35">
      <c r="B14" s="48">
        <v>45170</v>
      </c>
      <c r="C14" s="17"/>
      <c r="F14" s="9"/>
    </row>
    <row r="15" spans="2:6" x14ac:dyDescent="0.35">
      <c r="B15" s="49" t="s">
        <v>0</v>
      </c>
      <c r="C15" s="3" t="s">
        <v>1</v>
      </c>
      <c r="D15" s="6" t="s">
        <v>2</v>
      </c>
      <c r="E15" s="4" t="s">
        <v>3</v>
      </c>
      <c r="F15" s="8" t="s">
        <v>4</v>
      </c>
    </row>
    <row r="16" spans="2:6" x14ac:dyDescent="0.35">
      <c r="B16" s="43">
        <v>45187</v>
      </c>
      <c r="C16" s="13" t="s">
        <v>9</v>
      </c>
      <c r="D16" s="11"/>
      <c r="E16" s="7" t="s">
        <v>6</v>
      </c>
      <c r="F16" s="12">
        <v>68</v>
      </c>
    </row>
    <row r="17" spans="2:15" x14ac:dyDescent="0.35">
      <c r="B17" s="43">
        <v>45187</v>
      </c>
      <c r="C17" s="13" t="s">
        <v>10</v>
      </c>
      <c r="D17" s="11"/>
      <c r="E17" s="7" t="s">
        <v>6</v>
      </c>
      <c r="F17" s="12">
        <f>239.49+7.5</f>
        <v>246.99</v>
      </c>
    </row>
    <row r="18" spans="2:15" x14ac:dyDescent="0.35">
      <c r="B18" s="43">
        <v>45188</v>
      </c>
      <c r="C18" s="13" t="s">
        <v>10</v>
      </c>
      <c r="D18" s="11"/>
      <c r="E18" s="7" t="s">
        <v>6</v>
      </c>
      <c r="F18" s="12">
        <f>7.5+126.06</f>
        <v>133.56</v>
      </c>
    </row>
    <row r="19" spans="2:15" x14ac:dyDescent="0.35">
      <c r="B19" s="43">
        <v>45194</v>
      </c>
      <c r="C19" s="13" t="s">
        <v>10</v>
      </c>
      <c r="D19" s="11"/>
      <c r="E19" s="7" t="s">
        <v>6</v>
      </c>
      <c r="F19" s="12">
        <f>151.72+7.5</f>
        <v>159.22</v>
      </c>
    </row>
    <row r="20" spans="2:15" x14ac:dyDescent="0.35">
      <c r="B20" s="43">
        <v>45195</v>
      </c>
      <c r="C20" s="13" t="s">
        <v>5</v>
      </c>
      <c r="D20" s="11"/>
      <c r="E20" s="7" t="s">
        <v>6</v>
      </c>
      <c r="F20" s="12">
        <f>15.75+10.1</f>
        <v>25.85</v>
      </c>
    </row>
    <row r="21" spans="2:15" s="14" customFormat="1" x14ac:dyDescent="0.35">
      <c r="B21" s="43">
        <v>45195</v>
      </c>
      <c r="C21" s="13" t="s">
        <v>9</v>
      </c>
      <c r="D21" s="11"/>
      <c r="E21" s="7" t="s">
        <v>6</v>
      </c>
      <c r="F21" s="12">
        <v>30</v>
      </c>
      <c r="I21" s="23"/>
      <c r="J21" s="23"/>
      <c r="K21" s="23"/>
      <c r="L21" s="23"/>
      <c r="M21" s="23"/>
      <c r="N21" s="23"/>
      <c r="O21" s="23"/>
    </row>
  </sheetData>
  <mergeCells count="2">
    <mergeCell ref="B2:F2"/>
    <mergeCell ref="C3:F3"/>
  </mergeCells>
  <pageMargins left="0.70866141732283472" right="0.70866141732283472" top="0.74803149606299213" bottom="0.74803149606299213" header="0.31496062992125984" footer="0.31496062992125984"/>
  <pageSetup scale="76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EEF19-3075-417C-A8E1-4F18E8A984DA}">
  <sheetPr>
    <tabColor rgb="FF92D050"/>
    <pageSetUpPr fitToPage="1"/>
  </sheetPr>
  <dimension ref="B1:G44"/>
  <sheetViews>
    <sheetView zoomScale="80" zoomScaleNormal="80" workbookViewId="0">
      <selection activeCell="D30" sqref="D30"/>
    </sheetView>
  </sheetViews>
  <sheetFormatPr defaultRowHeight="14.5" x14ac:dyDescent="0.35"/>
  <cols>
    <col min="1" max="1" width="4.453125" customWidth="1"/>
    <col min="2" max="2" width="15.26953125" style="28" customWidth="1"/>
    <col min="3" max="3" width="33.7265625" customWidth="1"/>
    <col min="4" max="4" width="13.81640625" customWidth="1"/>
    <col min="5" max="5" width="32.54296875" customWidth="1"/>
    <col min="6" max="6" width="14.1796875" customWidth="1"/>
    <col min="7" max="7" width="5.54296875" customWidth="1"/>
  </cols>
  <sheetData>
    <row r="1" spans="2:7" ht="15" thickBot="1" x14ac:dyDescent="0.4"/>
    <row r="2" spans="2:7" ht="15" thickBot="1" x14ac:dyDescent="0.4">
      <c r="B2" s="86" t="s">
        <v>33</v>
      </c>
      <c r="C2" s="87"/>
      <c r="D2" s="87"/>
      <c r="E2" s="88"/>
      <c r="F2" s="89"/>
    </row>
    <row r="3" spans="2:7" x14ac:dyDescent="0.35">
      <c r="B3" s="10"/>
      <c r="C3" s="10"/>
      <c r="D3" s="10"/>
    </row>
    <row r="4" spans="2:7" x14ac:dyDescent="0.35">
      <c r="B4" s="34">
        <v>45108</v>
      </c>
      <c r="C4" s="5"/>
      <c r="D4" s="2"/>
      <c r="F4" s="33"/>
    </row>
    <row r="5" spans="2:7" s="72" customFormat="1" ht="18.75" customHeight="1" x14ac:dyDescent="0.35">
      <c r="B5" s="32" t="s">
        <v>0</v>
      </c>
      <c r="C5" s="73" t="s">
        <v>1</v>
      </c>
      <c r="D5" s="74" t="s">
        <v>2</v>
      </c>
      <c r="E5" s="75" t="s">
        <v>3</v>
      </c>
      <c r="F5" s="31" t="s">
        <v>4</v>
      </c>
    </row>
    <row r="6" spans="2:7" x14ac:dyDescent="0.35">
      <c r="B6" s="30">
        <v>45118</v>
      </c>
      <c r="C6" s="13" t="s">
        <v>7</v>
      </c>
      <c r="D6" s="11">
        <v>1</v>
      </c>
      <c r="E6" s="7" t="s">
        <v>30</v>
      </c>
      <c r="F6" s="56">
        <v>139.19999999999999</v>
      </c>
    </row>
    <row r="7" spans="2:7" x14ac:dyDescent="0.35">
      <c r="B7" s="30">
        <v>45118</v>
      </c>
      <c r="C7" s="13" t="s">
        <v>14</v>
      </c>
      <c r="D7" s="11"/>
      <c r="E7" s="7" t="s">
        <v>30</v>
      </c>
      <c r="F7" s="56">
        <v>38.49</v>
      </c>
    </row>
    <row r="8" spans="2:7" x14ac:dyDescent="0.35">
      <c r="B8" s="30">
        <v>45118</v>
      </c>
      <c r="C8" s="13" t="s">
        <v>16</v>
      </c>
      <c r="D8" s="11"/>
      <c r="E8" s="7" t="s">
        <v>30</v>
      </c>
      <c r="F8" s="56">
        <v>22.75</v>
      </c>
    </row>
    <row r="9" spans="2:7" x14ac:dyDescent="0.35">
      <c r="B9" s="30">
        <v>45118</v>
      </c>
      <c r="C9" s="13" t="s">
        <v>5</v>
      </c>
      <c r="D9" s="11"/>
      <c r="E9" s="7" t="s">
        <v>6</v>
      </c>
      <c r="F9" s="56">
        <v>37</v>
      </c>
    </row>
    <row r="10" spans="2:7" s="14" customFormat="1" x14ac:dyDescent="0.35">
      <c r="B10" s="30">
        <v>45124</v>
      </c>
      <c r="C10" s="13" t="s">
        <v>14</v>
      </c>
      <c r="D10" s="11"/>
      <c r="E10" s="7" t="s">
        <v>8</v>
      </c>
      <c r="F10" s="56">
        <v>9.8000000000000007</v>
      </c>
    </row>
    <row r="11" spans="2:7" s="14" customFormat="1" x14ac:dyDescent="0.35">
      <c r="B11" s="30">
        <v>45124</v>
      </c>
      <c r="C11" s="13" t="s">
        <v>7</v>
      </c>
      <c r="D11" s="11">
        <v>1</v>
      </c>
      <c r="E11" s="7" t="s">
        <v>30</v>
      </c>
      <c r="F11" s="56">
        <v>199.5</v>
      </c>
    </row>
    <row r="12" spans="2:7" s="14" customFormat="1" x14ac:dyDescent="0.35">
      <c r="B12" s="30">
        <v>45125</v>
      </c>
      <c r="C12" s="40" t="s">
        <v>7</v>
      </c>
      <c r="D12" s="39">
        <v>2</v>
      </c>
      <c r="E12" s="38" t="s">
        <v>30</v>
      </c>
      <c r="F12" s="57">
        <v>246</v>
      </c>
    </row>
    <row r="13" spans="2:7" s="14" customFormat="1" x14ac:dyDescent="0.35">
      <c r="B13" s="37">
        <v>45118</v>
      </c>
      <c r="C13" s="52" t="s">
        <v>29</v>
      </c>
      <c r="D13" s="52"/>
      <c r="E13" s="38" t="s">
        <v>30</v>
      </c>
      <c r="F13" s="58" t="s">
        <v>28</v>
      </c>
      <c r="G13"/>
    </row>
    <row r="14" spans="2:7" s="14" customFormat="1" x14ac:dyDescent="0.35">
      <c r="B14" s="36">
        <v>45124</v>
      </c>
      <c r="C14" s="54" t="s">
        <v>21</v>
      </c>
      <c r="D14" s="54"/>
      <c r="E14" s="55" t="s">
        <v>23</v>
      </c>
      <c r="F14" s="59">
        <v>132.47</v>
      </c>
    </row>
    <row r="15" spans="2:7" x14ac:dyDescent="0.35">
      <c r="B15" s="35">
        <v>45124</v>
      </c>
      <c r="C15" s="52" t="s">
        <v>21</v>
      </c>
      <c r="D15" s="52"/>
      <c r="E15" s="53" t="s">
        <v>23</v>
      </c>
      <c r="F15" s="58" t="s">
        <v>27</v>
      </c>
    </row>
    <row r="16" spans="2:7" x14ac:dyDescent="0.35">
      <c r="B16" s="35">
        <v>45124</v>
      </c>
      <c r="C16" s="52" t="s">
        <v>21</v>
      </c>
      <c r="D16" s="52"/>
      <c r="E16" s="53" t="s">
        <v>23</v>
      </c>
      <c r="F16" s="58" t="s">
        <v>26</v>
      </c>
    </row>
    <row r="17" spans="2:6" s="14" customFormat="1" x14ac:dyDescent="0.35">
      <c r="B17" s="35">
        <v>45124</v>
      </c>
      <c r="C17" s="52" t="s">
        <v>24</v>
      </c>
      <c r="D17" s="52"/>
      <c r="E17" s="53" t="s">
        <v>23</v>
      </c>
      <c r="F17" s="58" t="s">
        <v>25</v>
      </c>
    </row>
    <row r="18" spans="2:6" x14ac:dyDescent="0.35">
      <c r="B18" s="35">
        <v>45124</v>
      </c>
      <c r="C18" s="52" t="s">
        <v>24</v>
      </c>
      <c r="D18" s="52"/>
      <c r="E18" s="53" t="s">
        <v>23</v>
      </c>
      <c r="F18" s="58" t="s">
        <v>22</v>
      </c>
    </row>
    <row r="20" spans="2:6" x14ac:dyDescent="0.35">
      <c r="B20" s="34">
        <v>45139</v>
      </c>
      <c r="C20" s="5"/>
      <c r="D20" s="2"/>
      <c r="F20" s="33"/>
    </row>
    <row r="21" spans="2:6" s="72" customFormat="1" ht="20.25" customHeight="1" x14ac:dyDescent="0.35">
      <c r="B21" s="32" t="s">
        <v>0</v>
      </c>
      <c r="C21" s="73" t="s">
        <v>1</v>
      </c>
      <c r="D21" s="74" t="s">
        <v>2</v>
      </c>
      <c r="E21" s="75" t="s">
        <v>3</v>
      </c>
      <c r="F21" s="31" t="s">
        <v>4</v>
      </c>
    </row>
    <row r="22" spans="2:6" x14ac:dyDescent="0.35">
      <c r="B22" s="30">
        <v>45153</v>
      </c>
      <c r="C22" s="13" t="s">
        <v>10</v>
      </c>
      <c r="D22" s="11"/>
      <c r="E22" s="7" t="s">
        <v>8</v>
      </c>
      <c r="F22" s="29">
        <f>261.9+219.4</f>
        <v>481.29999999999995</v>
      </c>
    </row>
    <row r="23" spans="2:6" x14ac:dyDescent="0.35">
      <c r="B23" s="30">
        <v>45153</v>
      </c>
      <c r="C23" s="13" t="s">
        <v>14</v>
      </c>
      <c r="D23" s="11"/>
      <c r="E23" s="7" t="s">
        <v>8</v>
      </c>
      <c r="F23" s="29">
        <v>38.49</v>
      </c>
    </row>
    <row r="24" spans="2:6" x14ac:dyDescent="0.35">
      <c r="B24" s="30">
        <v>45153</v>
      </c>
      <c r="C24" s="13" t="s">
        <v>5</v>
      </c>
      <c r="D24" s="11"/>
      <c r="E24" s="7" t="s">
        <v>8</v>
      </c>
      <c r="F24" s="29">
        <v>37</v>
      </c>
    </row>
    <row r="25" spans="2:6" x14ac:dyDescent="0.35">
      <c r="B25" s="30">
        <v>45153</v>
      </c>
      <c r="C25" s="13" t="s">
        <v>7</v>
      </c>
      <c r="D25" s="11">
        <v>1</v>
      </c>
      <c r="E25" s="7" t="s">
        <v>8</v>
      </c>
      <c r="F25" s="29">
        <v>172.24</v>
      </c>
    </row>
    <row r="26" spans="2:6" x14ac:dyDescent="0.35">
      <c r="B26" s="30">
        <v>45153</v>
      </c>
      <c r="C26" s="13" t="s">
        <v>16</v>
      </c>
      <c r="D26" s="11"/>
      <c r="E26" s="7" t="s">
        <v>8</v>
      </c>
      <c r="F26" s="29">
        <f>54.4/2</f>
        <v>27.2</v>
      </c>
    </row>
    <row r="28" spans="2:6" x14ac:dyDescent="0.35">
      <c r="B28" s="34">
        <v>45170</v>
      </c>
      <c r="C28" s="5"/>
      <c r="D28" s="2"/>
      <c r="F28" s="33"/>
    </row>
    <row r="29" spans="2:6" s="72" customFormat="1" ht="18" customHeight="1" x14ac:dyDescent="0.35">
      <c r="B29" s="32" t="s">
        <v>0</v>
      </c>
      <c r="C29" s="73" t="s">
        <v>1</v>
      </c>
      <c r="D29" s="74" t="s">
        <v>2</v>
      </c>
      <c r="E29" s="75" t="s">
        <v>3</v>
      </c>
      <c r="F29" s="31" t="s">
        <v>4</v>
      </c>
    </row>
    <row r="30" spans="2:6" x14ac:dyDescent="0.35">
      <c r="B30" s="30">
        <v>45182</v>
      </c>
      <c r="C30" s="13" t="s">
        <v>10</v>
      </c>
      <c r="D30" s="11"/>
      <c r="E30" s="7" t="s">
        <v>8</v>
      </c>
      <c r="F30" s="29">
        <v>69.22</v>
      </c>
    </row>
    <row r="31" spans="2:6" x14ac:dyDescent="0.35">
      <c r="B31" s="30">
        <v>45182</v>
      </c>
      <c r="C31" s="13" t="s">
        <v>5</v>
      </c>
      <c r="D31" s="11"/>
      <c r="E31" s="7" t="s">
        <v>8</v>
      </c>
      <c r="F31" s="29">
        <v>25</v>
      </c>
    </row>
    <row r="32" spans="2:6" x14ac:dyDescent="0.35">
      <c r="B32" s="30">
        <v>45182</v>
      </c>
      <c r="C32" s="13" t="s">
        <v>7</v>
      </c>
      <c r="D32" s="11">
        <v>1</v>
      </c>
      <c r="E32" s="7" t="s">
        <v>8</v>
      </c>
      <c r="F32" s="29">
        <v>178</v>
      </c>
    </row>
    <row r="33" spans="2:6" x14ac:dyDescent="0.35">
      <c r="B33" s="30">
        <v>45182</v>
      </c>
      <c r="C33" s="13" t="s">
        <v>16</v>
      </c>
      <c r="D33" s="11"/>
      <c r="E33" s="7" t="s">
        <v>8</v>
      </c>
      <c r="F33" s="29">
        <v>13.95</v>
      </c>
    </row>
    <row r="34" spans="2:6" x14ac:dyDescent="0.35">
      <c r="B34" s="30">
        <v>45187</v>
      </c>
      <c r="C34" s="13" t="s">
        <v>14</v>
      </c>
      <c r="D34" s="11"/>
      <c r="E34" s="7" t="s">
        <v>6</v>
      </c>
      <c r="F34" s="29">
        <v>73.489999999999995</v>
      </c>
    </row>
    <row r="35" spans="2:6" x14ac:dyDescent="0.35">
      <c r="B35" s="30">
        <v>45187</v>
      </c>
      <c r="C35" s="13" t="s">
        <v>16</v>
      </c>
      <c r="D35" s="11"/>
      <c r="E35" s="7" t="s">
        <v>6</v>
      </c>
      <c r="F35" s="29">
        <f>938/40</f>
        <v>23.45</v>
      </c>
    </row>
    <row r="36" spans="2:6" x14ac:dyDescent="0.35">
      <c r="B36" s="30">
        <v>45187</v>
      </c>
      <c r="C36" s="13" t="s">
        <v>34</v>
      </c>
      <c r="D36" s="11"/>
      <c r="E36" s="7" t="s">
        <v>6</v>
      </c>
      <c r="F36" s="29">
        <v>184</v>
      </c>
    </row>
    <row r="37" spans="2:6" x14ac:dyDescent="0.35">
      <c r="B37" s="30">
        <v>45187</v>
      </c>
      <c r="C37" s="13" t="s">
        <v>21</v>
      </c>
      <c r="D37" s="11"/>
      <c r="E37" s="7" t="s">
        <v>6</v>
      </c>
      <c r="F37" s="29" t="s">
        <v>20</v>
      </c>
    </row>
    <row r="38" spans="2:6" x14ac:dyDescent="0.35">
      <c r="B38" s="30">
        <v>45187</v>
      </c>
      <c r="C38" s="13" t="s">
        <v>19</v>
      </c>
      <c r="D38" s="11">
        <v>1</v>
      </c>
      <c r="E38" s="7" t="s">
        <v>6</v>
      </c>
      <c r="F38" s="29" t="s">
        <v>18</v>
      </c>
    </row>
    <row r="39" spans="2:6" x14ac:dyDescent="0.35">
      <c r="B39" s="30">
        <v>45193</v>
      </c>
      <c r="C39" s="13" t="s">
        <v>17</v>
      </c>
      <c r="D39" s="11"/>
      <c r="E39" s="7" t="s">
        <v>15</v>
      </c>
      <c r="F39" s="29">
        <v>6894.8</v>
      </c>
    </row>
    <row r="40" spans="2:6" x14ac:dyDescent="0.35">
      <c r="B40" s="30">
        <v>45194</v>
      </c>
      <c r="C40" s="13" t="s">
        <v>46</v>
      </c>
      <c r="D40" s="11">
        <v>6</v>
      </c>
      <c r="E40" s="7" t="s">
        <v>15</v>
      </c>
      <c r="F40" s="29">
        <f>1392.55+3.6</f>
        <v>1396.1499999999999</v>
      </c>
    </row>
    <row r="41" spans="2:6" s="14" customFormat="1" x14ac:dyDescent="0.35">
      <c r="B41" s="30">
        <v>45194</v>
      </c>
      <c r="C41" s="13" t="s">
        <v>16</v>
      </c>
      <c r="D41" s="11"/>
      <c r="E41" s="7" t="s">
        <v>15</v>
      </c>
      <c r="F41" s="29">
        <v>26.94</v>
      </c>
    </row>
    <row r="42" spans="2:6" s="14" customFormat="1" x14ac:dyDescent="0.35">
      <c r="B42" s="30">
        <v>45195</v>
      </c>
      <c r="C42" s="13" t="s">
        <v>16</v>
      </c>
      <c r="D42" s="11"/>
      <c r="E42" s="7" t="s">
        <v>15</v>
      </c>
      <c r="F42" s="29">
        <v>30</v>
      </c>
    </row>
    <row r="43" spans="2:6" x14ac:dyDescent="0.35">
      <c r="B43" s="30">
        <v>45199</v>
      </c>
      <c r="C43" s="13" t="s">
        <v>16</v>
      </c>
      <c r="D43" s="11"/>
      <c r="E43" s="7" t="s">
        <v>15</v>
      </c>
      <c r="F43" s="29">
        <v>26.02</v>
      </c>
    </row>
    <row r="44" spans="2:6" s="14" customFormat="1" x14ac:dyDescent="0.35">
      <c r="B44" s="30">
        <v>45199</v>
      </c>
      <c r="C44" s="13" t="s">
        <v>9</v>
      </c>
      <c r="D44" s="11"/>
      <c r="E44" s="7" t="s">
        <v>15</v>
      </c>
      <c r="F44" s="29">
        <v>15.62</v>
      </c>
    </row>
  </sheetData>
  <mergeCells count="1">
    <mergeCell ref="B2:F2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ignoredErrors>
    <ignoredError sqref="F13 F15:F18 F37:F3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9529C-D2C6-44F1-A0FD-0F0D5EC4B625}">
  <sheetPr>
    <tabColor rgb="FF92D050"/>
    <pageSetUpPr fitToPage="1"/>
  </sheetPr>
  <dimension ref="B1:G37"/>
  <sheetViews>
    <sheetView workbookViewId="0">
      <selection activeCell="D30" sqref="D30"/>
    </sheetView>
  </sheetViews>
  <sheetFormatPr defaultRowHeight="14.5" x14ac:dyDescent="0.35"/>
  <cols>
    <col min="1" max="1" width="5.1796875" customWidth="1"/>
    <col min="2" max="2" width="17.453125" customWidth="1"/>
    <col min="3" max="3" width="24.81640625" customWidth="1"/>
    <col min="4" max="4" width="11.7265625" bestFit="1" customWidth="1"/>
    <col min="5" max="5" width="32.54296875" customWidth="1"/>
    <col min="6" max="6" width="11.7265625" style="18" customWidth="1"/>
    <col min="7" max="7" width="3.54296875" customWidth="1"/>
    <col min="12" max="12" width="11.453125" bestFit="1" customWidth="1"/>
  </cols>
  <sheetData>
    <row r="1" spans="2:6" ht="15" thickBot="1" x14ac:dyDescent="0.4"/>
    <row r="2" spans="2:6" ht="15" thickBot="1" x14ac:dyDescent="0.4">
      <c r="B2" s="86" t="s">
        <v>39</v>
      </c>
      <c r="C2" s="86"/>
      <c r="D2" s="86"/>
      <c r="E2" s="86"/>
      <c r="F2" s="90"/>
    </row>
    <row r="3" spans="2:6" x14ac:dyDescent="0.35">
      <c r="B3" s="47"/>
      <c r="C3" s="46"/>
      <c r="D3" s="16"/>
      <c r="E3" s="14"/>
      <c r="F3" s="45"/>
    </row>
    <row r="4" spans="2:6" s="44" customFormat="1" x14ac:dyDescent="0.35">
      <c r="B4" s="48">
        <v>45108</v>
      </c>
      <c r="C4" s="5"/>
      <c r="D4" s="2"/>
      <c r="E4"/>
      <c r="F4" s="33"/>
    </row>
    <row r="5" spans="2:6" ht="16.5" customHeight="1" x14ac:dyDescent="0.35">
      <c r="B5" s="42" t="s">
        <v>0</v>
      </c>
      <c r="C5" s="3" t="s">
        <v>1</v>
      </c>
      <c r="D5" s="6" t="s">
        <v>2</v>
      </c>
      <c r="E5" s="4" t="s">
        <v>3</v>
      </c>
      <c r="F5" s="31" t="s">
        <v>4</v>
      </c>
    </row>
    <row r="6" spans="2:6" x14ac:dyDescent="0.35">
      <c r="B6" s="70">
        <v>45114</v>
      </c>
      <c r="C6" s="24" t="s">
        <v>7</v>
      </c>
      <c r="D6" s="1">
        <v>1</v>
      </c>
      <c r="E6" s="24" t="s">
        <v>42</v>
      </c>
      <c r="F6" s="71">
        <v>156</v>
      </c>
    </row>
    <row r="7" spans="2:6" x14ac:dyDescent="0.35">
      <c r="B7" s="70">
        <v>45126</v>
      </c>
      <c r="C7" s="24" t="s">
        <v>7</v>
      </c>
      <c r="D7" s="1">
        <v>1</v>
      </c>
      <c r="E7" s="24" t="s">
        <v>41</v>
      </c>
      <c r="F7" s="71">
        <v>152</v>
      </c>
    </row>
    <row r="8" spans="2:6" x14ac:dyDescent="0.35">
      <c r="B8" s="70">
        <v>45127</v>
      </c>
      <c r="C8" s="24" t="s">
        <v>7</v>
      </c>
      <c r="D8" s="1">
        <v>1</v>
      </c>
      <c r="E8" s="24" t="s">
        <v>41</v>
      </c>
      <c r="F8" s="71">
        <v>145</v>
      </c>
    </row>
    <row r="9" spans="2:6" x14ac:dyDescent="0.35">
      <c r="B9" s="70">
        <v>45127</v>
      </c>
      <c r="C9" s="24" t="s">
        <v>16</v>
      </c>
      <c r="D9" s="24"/>
      <c r="E9" s="24" t="s">
        <v>41</v>
      </c>
      <c r="F9" s="71">
        <v>28</v>
      </c>
    </row>
    <row r="10" spans="2:6" x14ac:dyDescent="0.35">
      <c r="B10" s="70">
        <v>45128</v>
      </c>
      <c r="C10" s="24" t="s">
        <v>5</v>
      </c>
      <c r="D10" s="24"/>
      <c r="E10" s="24" t="s">
        <v>41</v>
      </c>
      <c r="F10" s="71">
        <v>19</v>
      </c>
    </row>
    <row r="11" spans="2:6" x14ac:dyDescent="0.35">
      <c r="B11" s="2"/>
    </row>
    <row r="12" spans="2:6" x14ac:dyDescent="0.35">
      <c r="B12" s="48">
        <v>45139</v>
      </c>
      <c r="C12" s="5"/>
      <c r="D12" s="2"/>
      <c r="F12" s="33"/>
    </row>
    <row r="13" spans="2:6" ht="17.25" customHeight="1" x14ac:dyDescent="0.35">
      <c r="B13" s="42" t="s">
        <v>0</v>
      </c>
      <c r="C13" s="3" t="s">
        <v>1</v>
      </c>
      <c r="D13" s="6" t="s">
        <v>2</v>
      </c>
      <c r="E13" s="4" t="s">
        <v>3</v>
      </c>
      <c r="F13" s="31" t="s">
        <v>4</v>
      </c>
    </row>
    <row r="14" spans="2:6" x14ac:dyDescent="0.35">
      <c r="B14" s="43">
        <v>45153</v>
      </c>
      <c r="C14" s="41" t="s">
        <v>11</v>
      </c>
      <c r="D14" s="11">
        <v>2</v>
      </c>
      <c r="E14" s="7" t="s">
        <v>43</v>
      </c>
      <c r="F14" s="12">
        <v>230.62</v>
      </c>
    </row>
    <row r="15" spans="2:6" x14ac:dyDescent="0.35">
      <c r="B15" s="43">
        <v>45153</v>
      </c>
      <c r="C15" s="41" t="s">
        <v>13</v>
      </c>
      <c r="D15" s="11"/>
      <c r="E15" s="7" t="s">
        <v>43</v>
      </c>
      <c r="F15" s="12">
        <v>74.25</v>
      </c>
    </row>
    <row r="16" spans="2:6" x14ac:dyDescent="0.35">
      <c r="B16" s="43">
        <v>45153</v>
      </c>
      <c r="C16" s="41" t="s">
        <v>14</v>
      </c>
      <c r="D16" s="11"/>
      <c r="E16" s="7" t="s">
        <v>43</v>
      </c>
      <c r="F16" s="12">
        <v>93.99</v>
      </c>
    </row>
    <row r="17" spans="2:6" x14ac:dyDescent="0.35">
      <c r="B17" s="43">
        <v>45153</v>
      </c>
      <c r="C17" s="41" t="s">
        <v>16</v>
      </c>
      <c r="D17" s="11"/>
      <c r="E17" s="7" t="s">
        <v>43</v>
      </c>
      <c r="F17" s="12">
        <v>19.350000000000001</v>
      </c>
    </row>
    <row r="18" spans="2:6" x14ac:dyDescent="0.35">
      <c r="B18" s="43">
        <v>45155</v>
      </c>
      <c r="C18" s="41" t="s">
        <v>10</v>
      </c>
      <c r="D18" s="11"/>
      <c r="E18" s="7" t="s">
        <v>43</v>
      </c>
      <c r="F18" s="56">
        <v>291.89999999999998</v>
      </c>
    </row>
    <row r="19" spans="2:6" x14ac:dyDescent="0.35">
      <c r="B19" s="2"/>
    </row>
    <row r="20" spans="2:6" x14ac:dyDescent="0.35">
      <c r="B20" s="48">
        <v>45170</v>
      </c>
      <c r="C20" s="5"/>
      <c r="D20" s="2"/>
      <c r="F20" s="33"/>
    </row>
    <row r="21" spans="2:6" ht="15.75" customHeight="1" x14ac:dyDescent="0.35">
      <c r="B21" s="42" t="s">
        <v>0</v>
      </c>
      <c r="C21" s="3" t="s">
        <v>1</v>
      </c>
      <c r="D21" s="6" t="s">
        <v>2</v>
      </c>
      <c r="E21" s="4" t="s">
        <v>3</v>
      </c>
      <c r="F21" s="31" t="s">
        <v>4</v>
      </c>
    </row>
    <row r="22" spans="2:6" x14ac:dyDescent="0.35">
      <c r="B22" s="70">
        <v>45175</v>
      </c>
      <c r="C22" s="24" t="s">
        <v>10</v>
      </c>
      <c r="D22" s="24"/>
      <c r="E22" s="7" t="s">
        <v>44</v>
      </c>
      <c r="F22" s="71">
        <v>283.89999999999998</v>
      </c>
    </row>
    <row r="23" spans="2:6" x14ac:dyDescent="0.35">
      <c r="B23" s="70">
        <v>45175</v>
      </c>
      <c r="C23" s="24" t="s">
        <v>14</v>
      </c>
      <c r="D23" s="24"/>
      <c r="E23" s="7" t="s">
        <v>44</v>
      </c>
      <c r="F23" s="71">
        <v>70.989999999999995</v>
      </c>
    </row>
    <row r="24" spans="2:6" x14ac:dyDescent="0.35">
      <c r="B24" s="70">
        <v>45176</v>
      </c>
      <c r="C24" s="24" t="s">
        <v>16</v>
      </c>
      <c r="D24" s="24"/>
      <c r="E24" s="7" t="s">
        <v>44</v>
      </c>
      <c r="F24" s="71">
        <v>8.25</v>
      </c>
    </row>
    <row r="25" spans="2:6" x14ac:dyDescent="0.35">
      <c r="B25" s="70">
        <v>45177</v>
      </c>
      <c r="C25" s="24" t="s">
        <v>16</v>
      </c>
      <c r="D25" s="24"/>
      <c r="E25" s="7" t="s">
        <v>44</v>
      </c>
      <c r="F25" s="71">
        <v>28.5</v>
      </c>
    </row>
    <row r="26" spans="2:6" x14ac:dyDescent="0.35">
      <c r="B26" s="70">
        <v>45177</v>
      </c>
      <c r="C26" s="24" t="s">
        <v>31</v>
      </c>
      <c r="D26" s="24"/>
      <c r="E26" s="7" t="s">
        <v>44</v>
      </c>
      <c r="F26" s="71">
        <v>74.25</v>
      </c>
    </row>
    <row r="27" spans="2:6" x14ac:dyDescent="0.35">
      <c r="B27" s="70">
        <v>45181</v>
      </c>
      <c r="C27" s="41" t="s">
        <v>7</v>
      </c>
      <c r="D27" s="1">
        <v>1</v>
      </c>
      <c r="E27" s="7" t="s">
        <v>40</v>
      </c>
      <c r="F27" s="71">
        <v>101</v>
      </c>
    </row>
    <row r="28" spans="2:6" x14ac:dyDescent="0.35">
      <c r="B28" s="70">
        <v>45182</v>
      </c>
      <c r="C28" s="41" t="s">
        <v>7</v>
      </c>
      <c r="D28" s="1">
        <v>1</v>
      </c>
      <c r="E28" s="7" t="s">
        <v>44</v>
      </c>
      <c r="F28" s="71">
        <v>101</v>
      </c>
    </row>
    <row r="29" spans="2:6" x14ac:dyDescent="0.35">
      <c r="B29" s="70">
        <v>45187</v>
      </c>
      <c r="C29" s="24" t="s">
        <v>10</v>
      </c>
      <c r="D29" s="24"/>
      <c r="E29" s="7" t="s">
        <v>41</v>
      </c>
      <c r="F29" s="71">
        <v>207.4</v>
      </c>
    </row>
    <row r="30" spans="2:6" x14ac:dyDescent="0.35">
      <c r="B30" s="70">
        <v>45187</v>
      </c>
      <c r="C30" s="24" t="s">
        <v>31</v>
      </c>
      <c r="D30" s="24"/>
      <c r="E30" s="7" t="s">
        <v>41</v>
      </c>
      <c r="F30" s="71">
        <v>74.25</v>
      </c>
    </row>
    <row r="31" spans="2:6" x14ac:dyDescent="0.35">
      <c r="B31" s="70">
        <v>45187</v>
      </c>
      <c r="C31" s="24" t="s">
        <v>14</v>
      </c>
      <c r="D31" s="24"/>
      <c r="E31" s="7" t="s">
        <v>41</v>
      </c>
      <c r="F31" s="71">
        <v>96.99</v>
      </c>
    </row>
    <row r="32" spans="2:6" x14ac:dyDescent="0.35">
      <c r="B32" s="70">
        <v>45188</v>
      </c>
      <c r="C32" s="24" t="s">
        <v>10</v>
      </c>
      <c r="D32" s="24"/>
      <c r="E32" s="7" t="s">
        <v>41</v>
      </c>
      <c r="F32" s="71">
        <v>133.56</v>
      </c>
    </row>
    <row r="33" spans="2:7" x14ac:dyDescent="0.35">
      <c r="B33" s="70">
        <v>45190</v>
      </c>
      <c r="C33" s="24" t="s">
        <v>5</v>
      </c>
      <c r="D33" s="24"/>
      <c r="E33" s="7" t="s">
        <v>41</v>
      </c>
      <c r="F33" s="71">
        <v>14.29</v>
      </c>
    </row>
    <row r="34" spans="2:7" x14ac:dyDescent="0.35">
      <c r="B34" s="70">
        <v>45190</v>
      </c>
      <c r="C34" s="24" t="s">
        <v>10</v>
      </c>
      <c r="D34" s="24"/>
      <c r="E34" s="7" t="s">
        <v>41</v>
      </c>
      <c r="F34" s="71">
        <v>124.22</v>
      </c>
    </row>
    <row r="35" spans="2:7" x14ac:dyDescent="0.35">
      <c r="B35" s="70">
        <v>45197</v>
      </c>
      <c r="C35" s="24" t="s">
        <v>10</v>
      </c>
      <c r="D35" s="24"/>
      <c r="E35" s="7" t="s">
        <v>41</v>
      </c>
      <c r="F35" s="71">
        <v>37.61</v>
      </c>
    </row>
    <row r="36" spans="2:7" x14ac:dyDescent="0.35">
      <c r="G36" s="28"/>
    </row>
    <row r="37" spans="2:7" x14ac:dyDescent="0.35">
      <c r="B37" s="28"/>
    </row>
  </sheetData>
  <mergeCells count="1">
    <mergeCell ref="B2:F2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A7421-C2C9-40F1-88FB-23494BF32C85}">
  <sheetPr>
    <tabColor rgb="FF92D050"/>
    <pageSetUpPr fitToPage="1"/>
  </sheetPr>
  <dimension ref="B1:O20"/>
  <sheetViews>
    <sheetView workbookViewId="0">
      <selection activeCell="D30" sqref="D30"/>
    </sheetView>
  </sheetViews>
  <sheetFormatPr defaultRowHeight="14.5" x14ac:dyDescent="0.35"/>
  <cols>
    <col min="1" max="1" width="4.7265625" customWidth="1"/>
    <col min="2" max="2" width="18" style="18" customWidth="1"/>
    <col min="3" max="3" width="27.81640625" style="14" customWidth="1"/>
    <col min="4" max="4" width="12.1796875" style="2" customWidth="1"/>
    <col min="5" max="5" width="32.54296875" style="14" customWidth="1"/>
    <col min="6" max="6" width="12" customWidth="1"/>
    <col min="7" max="7" width="4.453125" customWidth="1"/>
    <col min="8" max="8" width="10.54296875" customWidth="1"/>
    <col min="9" max="9" width="10.54296875" style="22" customWidth="1"/>
    <col min="10" max="10" width="11.54296875" style="22" bestFit="1" customWidth="1"/>
    <col min="11" max="11" width="10.54296875" style="22" bestFit="1" customWidth="1"/>
    <col min="12" max="12" width="9.54296875" style="22" bestFit="1" customWidth="1"/>
    <col min="13" max="15" width="9.1796875" style="22"/>
  </cols>
  <sheetData>
    <row r="1" spans="2:15" ht="15" thickBot="1" x14ac:dyDescent="0.4">
      <c r="B1" s="19"/>
      <c r="D1" s="16"/>
      <c r="F1" s="14"/>
    </row>
    <row r="2" spans="2:15" ht="15" thickBot="1" x14ac:dyDescent="0.4">
      <c r="B2" s="81" t="s">
        <v>38</v>
      </c>
      <c r="C2" s="82"/>
      <c r="D2" s="82"/>
      <c r="E2" s="83"/>
      <c r="F2" s="84"/>
    </row>
    <row r="3" spans="2:15" x14ac:dyDescent="0.35">
      <c r="B3" s="20"/>
      <c r="C3" s="85"/>
      <c r="D3" s="85"/>
      <c r="E3" s="85"/>
      <c r="F3" s="85"/>
    </row>
    <row r="5" spans="2:15" x14ac:dyDescent="0.35">
      <c r="B5" s="60">
        <v>45108</v>
      </c>
      <c r="C5" s="17"/>
      <c r="F5" s="9"/>
    </row>
    <row r="6" spans="2:15" x14ac:dyDescent="0.35">
      <c r="B6" s="42" t="s">
        <v>0</v>
      </c>
      <c r="C6" s="3" t="s">
        <v>1</v>
      </c>
      <c r="D6" s="6" t="s">
        <v>2</v>
      </c>
      <c r="E6" s="4" t="s">
        <v>3</v>
      </c>
      <c r="F6" s="8" t="s">
        <v>4</v>
      </c>
    </row>
    <row r="7" spans="2:15" x14ac:dyDescent="0.35">
      <c r="B7" s="61">
        <v>45126</v>
      </c>
      <c r="C7" s="13" t="s">
        <v>9</v>
      </c>
      <c r="D7" s="11"/>
      <c r="E7" s="7" t="s">
        <v>6</v>
      </c>
      <c r="F7" s="12">
        <v>26</v>
      </c>
    </row>
    <row r="8" spans="2:15" x14ac:dyDescent="0.35">
      <c r="B8" s="61">
        <v>45126</v>
      </c>
      <c r="C8" s="13" t="s">
        <v>5</v>
      </c>
      <c r="D8" s="11"/>
      <c r="E8" s="7" t="s">
        <v>6</v>
      </c>
      <c r="F8" s="12">
        <f>24.4+3.5+1.75</f>
        <v>29.65</v>
      </c>
    </row>
    <row r="9" spans="2:15" x14ac:dyDescent="0.35">
      <c r="B9" s="61">
        <v>45126</v>
      </c>
      <c r="C9" s="13" t="s">
        <v>7</v>
      </c>
      <c r="D9" s="11"/>
      <c r="E9" s="7" t="s">
        <v>6</v>
      </c>
      <c r="F9" s="12">
        <v>190</v>
      </c>
    </row>
    <row r="10" spans="2:15" x14ac:dyDescent="0.35">
      <c r="B10" s="61">
        <v>45127</v>
      </c>
      <c r="C10" s="13" t="s">
        <v>5</v>
      </c>
      <c r="D10" s="11"/>
      <c r="E10" s="7" t="s">
        <v>6</v>
      </c>
      <c r="F10" s="12">
        <f>1.75+1.75</f>
        <v>3.5</v>
      </c>
    </row>
    <row r="11" spans="2:15" x14ac:dyDescent="0.35">
      <c r="B11" s="61">
        <v>45127</v>
      </c>
      <c r="C11" s="13" t="s">
        <v>9</v>
      </c>
      <c r="D11" s="11"/>
      <c r="E11" s="7" t="s">
        <v>6</v>
      </c>
      <c r="F11" s="12">
        <v>20</v>
      </c>
    </row>
    <row r="12" spans="2:15" x14ac:dyDescent="0.35">
      <c r="B12" s="2"/>
    </row>
    <row r="13" spans="2:15" x14ac:dyDescent="0.35">
      <c r="B13" s="60">
        <v>45139</v>
      </c>
      <c r="C13" s="17"/>
      <c r="F13" s="9"/>
    </row>
    <row r="14" spans="2:15" x14ac:dyDescent="0.35">
      <c r="B14" s="42" t="s">
        <v>0</v>
      </c>
      <c r="C14" s="3" t="s">
        <v>1</v>
      </c>
      <c r="D14" s="6" t="s">
        <v>2</v>
      </c>
      <c r="E14" s="4" t="s">
        <v>3</v>
      </c>
      <c r="F14" s="8" t="s">
        <v>4</v>
      </c>
    </row>
    <row r="15" spans="2:15" x14ac:dyDescent="0.35">
      <c r="B15" s="61"/>
      <c r="C15" s="13"/>
      <c r="D15" s="11"/>
      <c r="E15" s="7"/>
      <c r="F15" s="12"/>
    </row>
    <row r="16" spans="2:15" x14ac:dyDescent="0.35">
      <c r="B16" s="69"/>
      <c r="C16" s="17"/>
      <c r="D16" s="16"/>
      <c r="F16" s="26"/>
      <c r="I16" s="27"/>
      <c r="J16" s="27"/>
      <c r="K16" s="27"/>
      <c r="L16" s="27"/>
      <c r="M16" s="27"/>
      <c r="N16" s="27"/>
      <c r="O16" s="27"/>
    </row>
    <row r="17" spans="2:15" x14ac:dyDescent="0.35">
      <c r="B17" s="60">
        <v>45170</v>
      </c>
      <c r="C17" s="17"/>
      <c r="F17" s="9"/>
    </row>
    <row r="18" spans="2:15" x14ac:dyDescent="0.35">
      <c r="B18" s="42" t="s">
        <v>0</v>
      </c>
      <c r="C18" s="3" t="s">
        <v>1</v>
      </c>
      <c r="D18" s="6" t="s">
        <v>2</v>
      </c>
      <c r="E18" s="4" t="s">
        <v>3</v>
      </c>
      <c r="F18" s="8" t="s">
        <v>4</v>
      </c>
    </row>
    <row r="19" spans="2:15" x14ac:dyDescent="0.35">
      <c r="B19" s="61">
        <v>45187</v>
      </c>
      <c r="C19" s="13" t="s">
        <v>10</v>
      </c>
      <c r="D19" s="11"/>
      <c r="E19" s="7" t="s">
        <v>8</v>
      </c>
      <c r="F19" s="12">
        <f>348+7.5</f>
        <v>355.5</v>
      </c>
    </row>
    <row r="20" spans="2:15" s="14" customFormat="1" x14ac:dyDescent="0.35">
      <c r="B20" s="61">
        <v>45187</v>
      </c>
      <c r="C20" s="13" t="s">
        <v>9</v>
      </c>
      <c r="D20" s="11"/>
      <c r="E20" s="7" t="s">
        <v>6</v>
      </c>
      <c r="F20" s="12">
        <v>24</v>
      </c>
      <c r="I20" s="23"/>
      <c r="J20" s="23"/>
      <c r="K20" s="23"/>
      <c r="L20" s="23"/>
      <c r="M20" s="23"/>
      <c r="N20" s="23"/>
      <c r="O20" s="23"/>
    </row>
  </sheetData>
  <mergeCells count="2">
    <mergeCell ref="B2:F2"/>
    <mergeCell ref="C3:F3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BF7BE-77EE-480F-AD21-748D9F024732}">
  <sheetPr>
    <tabColor rgb="FF92D050"/>
    <pageSetUpPr fitToPage="1"/>
  </sheetPr>
  <dimension ref="B1:M18"/>
  <sheetViews>
    <sheetView tabSelected="1" workbookViewId="0">
      <selection activeCell="D22" sqref="D22"/>
    </sheetView>
  </sheetViews>
  <sheetFormatPr defaultRowHeight="14.5" x14ac:dyDescent="0.35"/>
  <cols>
    <col min="1" max="1" width="3.54296875" customWidth="1"/>
    <col min="2" max="2" width="18" style="18" customWidth="1"/>
    <col min="3" max="3" width="27.81640625" style="14" customWidth="1"/>
    <col min="4" max="4" width="12.1796875" style="2" customWidth="1"/>
    <col min="5" max="5" width="32.54296875" style="14" customWidth="1"/>
    <col min="6" max="6" width="13.26953125" customWidth="1"/>
    <col min="7" max="7" width="4.453125" style="22" customWidth="1"/>
    <col min="8" max="8" width="11.54296875" style="22" bestFit="1" customWidth="1"/>
    <col min="9" max="9" width="10.54296875" style="22" bestFit="1" customWidth="1"/>
    <col min="10" max="10" width="9.54296875" style="22" bestFit="1" customWidth="1"/>
    <col min="11" max="13" width="9.1796875" style="22"/>
  </cols>
  <sheetData>
    <row r="1" spans="2:13" ht="15" thickBot="1" x14ac:dyDescent="0.4">
      <c r="B1" s="19"/>
      <c r="D1" s="16"/>
      <c r="F1" s="14"/>
    </row>
    <row r="2" spans="2:13" ht="15" thickBot="1" x14ac:dyDescent="0.4">
      <c r="B2" s="81" t="s">
        <v>37</v>
      </c>
      <c r="C2" s="82"/>
      <c r="D2" s="82"/>
      <c r="E2" s="83"/>
      <c r="F2" s="84"/>
    </row>
    <row r="3" spans="2:13" x14ac:dyDescent="0.35">
      <c r="B3" s="20"/>
      <c r="C3" s="85"/>
      <c r="D3" s="85"/>
      <c r="E3" s="85"/>
      <c r="F3" s="85"/>
    </row>
    <row r="4" spans="2:13" x14ac:dyDescent="0.35">
      <c r="B4" s="60">
        <v>45108</v>
      </c>
      <c r="C4" s="17"/>
      <c r="F4" s="9"/>
    </row>
    <row r="5" spans="2:13" x14ac:dyDescent="0.35">
      <c r="B5" s="42" t="s">
        <v>0</v>
      </c>
      <c r="C5" s="3" t="s">
        <v>1</v>
      </c>
      <c r="D5" s="6" t="s">
        <v>2</v>
      </c>
      <c r="E5" s="4" t="s">
        <v>3</v>
      </c>
      <c r="F5" s="8" t="s">
        <v>4</v>
      </c>
    </row>
    <row r="6" spans="2:13" x14ac:dyDescent="0.35">
      <c r="B6" s="61"/>
      <c r="C6" s="13"/>
      <c r="D6" s="11"/>
      <c r="E6" s="7"/>
      <c r="F6" s="12"/>
    </row>
    <row r="7" spans="2:13" x14ac:dyDescent="0.35">
      <c r="B7" s="69"/>
      <c r="C7" s="17"/>
      <c r="D7" s="16"/>
      <c r="F7" s="26"/>
    </row>
    <row r="8" spans="2:13" x14ac:dyDescent="0.35">
      <c r="B8" s="68">
        <v>45139</v>
      </c>
      <c r="C8" s="17"/>
      <c r="F8" s="9"/>
    </row>
    <row r="9" spans="2:13" x14ac:dyDescent="0.35">
      <c r="B9" s="42" t="s">
        <v>0</v>
      </c>
      <c r="C9" s="3" t="s">
        <v>1</v>
      </c>
      <c r="D9" s="6" t="s">
        <v>2</v>
      </c>
      <c r="E9" s="4" t="s">
        <v>3</v>
      </c>
      <c r="F9" s="8" t="s">
        <v>4</v>
      </c>
    </row>
    <row r="10" spans="2:13" x14ac:dyDescent="0.35">
      <c r="B10" s="62"/>
      <c r="C10" s="63"/>
      <c r="D10" s="64"/>
      <c r="E10" s="65"/>
      <c r="F10" s="66"/>
    </row>
    <row r="11" spans="2:13" x14ac:dyDescent="0.35">
      <c r="B11" s="69"/>
      <c r="C11" s="17"/>
      <c r="D11" s="16"/>
      <c r="F11" s="26"/>
    </row>
    <row r="12" spans="2:13" x14ac:dyDescent="0.35">
      <c r="B12" s="60">
        <v>45170</v>
      </c>
      <c r="C12" s="17"/>
      <c r="F12" s="9"/>
    </row>
    <row r="13" spans="2:13" x14ac:dyDescent="0.35">
      <c r="B13" s="42" t="s">
        <v>0</v>
      </c>
      <c r="C13" s="3" t="s">
        <v>1</v>
      </c>
      <c r="D13" s="6" t="s">
        <v>2</v>
      </c>
      <c r="E13" s="4" t="s">
        <v>3</v>
      </c>
      <c r="F13" s="8" t="s">
        <v>4</v>
      </c>
    </row>
    <row r="14" spans="2:13" s="14" customFormat="1" x14ac:dyDescent="0.35">
      <c r="B14" s="61">
        <v>45187</v>
      </c>
      <c r="C14" s="13" t="s">
        <v>10</v>
      </c>
      <c r="D14" s="11"/>
      <c r="E14" s="7" t="s">
        <v>8</v>
      </c>
      <c r="F14" s="12">
        <f>186.8+7.5</f>
        <v>194.3</v>
      </c>
      <c r="G14" s="23"/>
      <c r="H14" s="23"/>
      <c r="I14" s="23"/>
      <c r="J14" s="23"/>
      <c r="K14" s="23"/>
      <c r="L14" s="23"/>
      <c r="M14" s="23"/>
    </row>
    <row r="15" spans="2:13" s="14" customFormat="1" ht="29" x14ac:dyDescent="0.35">
      <c r="B15" s="76">
        <v>45187</v>
      </c>
      <c r="C15" s="77" t="s">
        <v>7</v>
      </c>
      <c r="D15" s="78">
        <v>1</v>
      </c>
      <c r="E15" s="79" t="s">
        <v>45</v>
      </c>
      <c r="F15" s="80">
        <v>309</v>
      </c>
      <c r="G15" s="23"/>
      <c r="H15" s="23"/>
      <c r="I15" s="23"/>
      <c r="J15" s="23"/>
      <c r="K15" s="23"/>
      <c r="L15" s="23"/>
      <c r="M15" s="23"/>
    </row>
    <row r="16" spans="2:13" x14ac:dyDescent="0.35">
      <c r="B16" s="61">
        <v>45188</v>
      </c>
      <c r="C16" s="13" t="s">
        <v>10</v>
      </c>
      <c r="D16" s="11"/>
      <c r="E16" s="7" t="s">
        <v>8</v>
      </c>
      <c r="F16" s="12">
        <f>112.06+7.5</f>
        <v>119.56</v>
      </c>
    </row>
    <row r="17" spans="2:13" x14ac:dyDescent="0.35">
      <c r="B17" s="61">
        <v>45190</v>
      </c>
      <c r="C17" s="13" t="s">
        <v>10</v>
      </c>
      <c r="D17" s="11"/>
      <c r="E17" s="7" t="s">
        <v>8</v>
      </c>
      <c r="F17" s="12">
        <f>130.48+7.5</f>
        <v>137.97999999999999</v>
      </c>
    </row>
    <row r="18" spans="2:13" s="14" customFormat="1" x14ac:dyDescent="0.35">
      <c r="B18" s="61">
        <v>45190</v>
      </c>
      <c r="C18" s="13" t="s">
        <v>5</v>
      </c>
      <c r="D18" s="11"/>
      <c r="E18" s="7" t="s">
        <v>8</v>
      </c>
      <c r="F18" s="12">
        <v>8.1999999999999993</v>
      </c>
      <c r="G18" s="23"/>
      <c r="H18" s="23"/>
      <c r="I18" s="23"/>
      <c r="J18" s="23"/>
      <c r="K18" s="23"/>
      <c r="L18" s="23"/>
      <c r="M18" s="23"/>
    </row>
  </sheetData>
  <mergeCells count="2">
    <mergeCell ref="B2:F2"/>
    <mergeCell ref="C3:F3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4BF36-3237-4C26-8DF4-D2BD4E16C3D0}">
  <sheetPr>
    <tabColor rgb="FF92D050"/>
    <pageSetUpPr fitToPage="1"/>
  </sheetPr>
  <dimension ref="B1:F26"/>
  <sheetViews>
    <sheetView zoomScaleNormal="100" workbookViewId="0">
      <selection activeCell="D30" sqref="D30"/>
    </sheetView>
  </sheetViews>
  <sheetFormatPr defaultRowHeight="14.5" x14ac:dyDescent="0.35"/>
  <cols>
    <col min="1" max="1" width="4.453125" customWidth="1"/>
    <col min="2" max="2" width="16.7265625" style="18" customWidth="1"/>
    <col min="3" max="3" width="31.7265625" customWidth="1"/>
    <col min="4" max="4" width="13.26953125" style="2" customWidth="1"/>
    <col min="5" max="5" width="32.54296875" customWidth="1"/>
    <col min="6" max="6" width="13.26953125" customWidth="1"/>
    <col min="7" max="7" width="4.1796875" customWidth="1"/>
    <col min="8" max="9" width="10.54296875" bestFit="1" customWidth="1"/>
  </cols>
  <sheetData>
    <row r="1" spans="2:6" ht="15" thickBot="1" x14ac:dyDescent="0.4"/>
    <row r="2" spans="2:6" ht="15" thickBot="1" x14ac:dyDescent="0.4">
      <c r="B2" s="86" t="s">
        <v>36</v>
      </c>
      <c r="C2" s="87"/>
      <c r="D2" s="87"/>
      <c r="E2" s="87"/>
      <c r="F2" s="91"/>
    </row>
    <row r="3" spans="2:6" x14ac:dyDescent="0.35">
      <c r="B3" s="21"/>
      <c r="C3" s="10"/>
      <c r="D3" s="10"/>
    </row>
    <row r="4" spans="2:6" x14ac:dyDescent="0.35">
      <c r="B4" s="60">
        <v>45108</v>
      </c>
      <c r="C4" s="5"/>
      <c r="F4" s="9"/>
    </row>
    <row r="5" spans="2:6" ht="17.25" customHeight="1" x14ac:dyDescent="0.35">
      <c r="B5" s="42" t="s">
        <v>0</v>
      </c>
      <c r="C5" s="3" t="s">
        <v>1</v>
      </c>
      <c r="D5" s="6" t="s">
        <v>2</v>
      </c>
      <c r="E5" s="4" t="s">
        <v>3</v>
      </c>
      <c r="F5" s="8" t="s">
        <v>4</v>
      </c>
    </row>
    <row r="6" spans="2:6" x14ac:dyDescent="0.35">
      <c r="B6" s="61">
        <v>45126</v>
      </c>
      <c r="C6" s="13" t="s">
        <v>7</v>
      </c>
      <c r="D6" s="11">
        <v>1</v>
      </c>
      <c r="E6" s="7" t="s">
        <v>8</v>
      </c>
      <c r="F6" s="67">
        <f>192+3</f>
        <v>195</v>
      </c>
    </row>
    <row r="7" spans="2:6" x14ac:dyDescent="0.35">
      <c r="B7" s="61">
        <v>45126</v>
      </c>
      <c r="C7" s="24" t="s">
        <v>5</v>
      </c>
      <c r="D7" s="1"/>
      <c r="E7" s="24" t="s">
        <v>6</v>
      </c>
      <c r="F7" s="51">
        <v>15.75</v>
      </c>
    </row>
    <row r="8" spans="2:6" x14ac:dyDescent="0.35">
      <c r="B8" s="61">
        <v>45127</v>
      </c>
      <c r="C8" s="24" t="s">
        <v>5</v>
      </c>
      <c r="D8" s="1"/>
      <c r="E8" s="24" t="s">
        <v>6</v>
      </c>
      <c r="F8" s="51">
        <v>14.7</v>
      </c>
    </row>
    <row r="9" spans="2:6" x14ac:dyDescent="0.35">
      <c r="B9" s="61">
        <v>45127</v>
      </c>
      <c r="C9" s="24" t="s">
        <v>9</v>
      </c>
      <c r="D9" s="1"/>
      <c r="E9" s="24" t="s">
        <v>6</v>
      </c>
      <c r="F9" s="51">
        <v>20</v>
      </c>
    </row>
    <row r="10" spans="2:6" x14ac:dyDescent="0.35">
      <c r="B10" s="2"/>
    </row>
    <row r="11" spans="2:6" x14ac:dyDescent="0.35">
      <c r="B11" s="60">
        <v>45139</v>
      </c>
      <c r="C11" s="5"/>
      <c r="F11" s="9"/>
    </row>
    <row r="12" spans="2:6" ht="17.25" customHeight="1" x14ac:dyDescent="0.35">
      <c r="B12" s="42" t="s">
        <v>0</v>
      </c>
      <c r="C12" s="3" t="s">
        <v>1</v>
      </c>
      <c r="D12" s="6" t="s">
        <v>2</v>
      </c>
      <c r="E12" s="4" t="s">
        <v>3</v>
      </c>
      <c r="F12" s="8" t="s">
        <v>4</v>
      </c>
    </row>
    <row r="13" spans="2:6" x14ac:dyDescent="0.35">
      <c r="B13" s="61"/>
      <c r="C13" s="13"/>
      <c r="D13" s="11"/>
      <c r="E13" s="7"/>
      <c r="F13" s="15"/>
    </row>
    <row r="14" spans="2:6" x14ac:dyDescent="0.35">
      <c r="B14" s="2"/>
    </row>
    <row r="15" spans="2:6" x14ac:dyDescent="0.35">
      <c r="B15" s="60">
        <v>45170</v>
      </c>
      <c r="C15" s="5"/>
      <c r="F15" s="9"/>
    </row>
    <row r="16" spans="2:6" ht="16.5" customHeight="1" x14ac:dyDescent="0.35">
      <c r="B16" s="42" t="s">
        <v>0</v>
      </c>
      <c r="C16" s="3" t="s">
        <v>1</v>
      </c>
      <c r="D16" s="6" t="s">
        <v>2</v>
      </c>
      <c r="E16" s="4" t="s">
        <v>3</v>
      </c>
      <c r="F16" s="8" t="s">
        <v>4</v>
      </c>
    </row>
    <row r="17" spans="2:6" s="25" customFormat="1" x14ac:dyDescent="0.35">
      <c r="B17" s="61">
        <v>45174</v>
      </c>
      <c r="C17" s="13" t="s">
        <v>7</v>
      </c>
      <c r="D17" s="11">
        <v>1</v>
      </c>
      <c r="E17" s="7" t="s">
        <v>12</v>
      </c>
      <c r="F17" s="15">
        <f>209.1+3.6</f>
        <v>212.7</v>
      </c>
    </row>
    <row r="18" spans="2:6" s="25" customFormat="1" x14ac:dyDescent="0.35">
      <c r="B18" s="61">
        <v>45174</v>
      </c>
      <c r="C18" s="13" t="s">
        <v>10</v>
      </c>
      <c r="D18" s="11"/>
      <c r="E18" s="7" t="s">
        <v>12</v>
      </c>
      <c r="F18" s="15">
        <f>214.4+7.5</f>
        <v>221.9</v>
      </c>
    </row>
    <row r="19" spans="2:6" s="25" customFormat="1" x14ac:dyDescent="0.35">
      <c r="B19" s="61">
        <v>45174</v>
      </c>
      <c r="C19" s="13" t="s">
        <v>13</v>
      </c>
      <c r="D19" s="11"/>
      <c r="E19" s="7" t="s">
        <v>12</v>
      </c>
      <c r="F19" s="15">
        <v>15.75</v>
      </c>
    </row>
    <row r="20" spans="2:6" s="25" customFormat="1" x14ac:dyDescent="0.35">
      <c r="B20" s="61">
        <v>45174</v>
      </c>
      <c r="C20" s="13" t="s">
        <v>14</v>
      </c>
      <c r="D20" s="11"/>
      <c r="E20" s="7" t="s">
        <v>12</v>
      </c>
      <c r="F20" s="15">
        <v>56.95</v>
      </c>
    </row>
    <row r="21" spans="2:6" s="25" customFormat="1" x14ac:dyDescent="0.35">
      <c r="B21" s="61">
        <v>45175</v>
      </c>
      <c r="C21" s="13" t="s">
        <v>13</v>
      </c>
      <c r="D21" s="11"/>
      <c r="E21" s="7" t="s">
        <v>12</v>
      </c>
      <c r="F21" s="15">
        <v>15.75</v>
      </c>
    </row>
    <row r="22" spans="2:6" s="25" customFormat="1" x14ac:dyDescent="0.35">
      <c r="B22" s="61">
        <v>45187</v>
      </c>
      <c r="C22" s="13" t="s">
        <v>9</v>
      </c>
      <c r="D22" s="11"/>
      <c r="E22" s="7" t="s">
        <v>8</v>
      </c>
      <c r="F22" s="15">
        <v>75</v>
      </c>
    </row>
    <row r="23" spans="2:6" s="25" customFormat="1" x14ac:dyDescent="0.35">
      <c r="B23" s="61">
        <v>45187</v>
      </c>
      <c r="C23" s="13" t="s">
        <v>10</v>
      </c>
      <c r="D23" s="11"/>
      <c r="E23" s="7" t="s">
        <v>8</v>
      </c>
      <c r="F23" s="15">
        <f>196.87+7.5</f>
        <v>204.37</v>
      </c>
    </row>
    <row r="24" spans="2:6" s="25" customFormat="1" x14ac:dyDescent="0.35">
      <c r="B24" s="61">
        <v>45188</v>
      </c>
      <c r="C24" s="13" t="s">
        <v>10</v>
      </c>
      <c r="D24" s="11"/>
      <c r="E24" s="7" t="s">
        <v>8</v>
      </c>
      <c r="F24" s="15">
        <f>7.5+112.06</f>
        <v>119.56</v>
      </c>
    </row>
    <row r="25" spans="2:6" s="25" customFormat="1" x14ac:dyDescent="0.35">
      <c r="B25" s="61">
        <v>45190</v>
      </c>
      <c r="C25" s="13" t="s">
        <v>10</v>
      </c>
      <c r="D25" s="11"/>
      <c r="E25" s="7" t="s">
        <v>8</v>
      </c>
      <c r="F25" s="15">
        <v>209.1</v>
      </c>
    </row>
    <row r="26" spans="2:6" x14ac:dyDescent="0.35">
      <c r="B26" s="61">
        <v>45190</v>
      </c>
      <c r="C26" s="13" t="s">
        <v>9</v>
      </c>
      <c r="D26" s="11"/>
      <c r="E26" s="7" t="s">
        <v>8</v>
      </c>
      <c r="F26" s="15">
        <v>85</v>
      </c>
    </row>
  </sheetData>
  <mergeCells count="1">
    <mergeCell ref="B2:F2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C2C86-4223-409C-B003-323B607FA884}">
  <sheetPr>
    <tabColor rgb="FF92D050"/>
    <pageSetUpPr fitToPage="1"/>
  </sheetPr>
  <dimension ref="B1:F17"/>
  <sheetViews>
    <sheetView zoomScaleNormal="100" workbookViewId="0">
      <selection activeCell="D30" sqref="D30"/>
    </sheetView>
  </sheetViews>
  <sheetFormatPr defaultRowHeight="14.5" x14ac:dyDescent="0.35"/>
  <cols>
    <col min="1" max="1" width="4.453125" customWidth="1"/>
    <col min="2" max="2" width="16.7265625" style="18" customWidth="1"/>
    <col min="3" max="3" width="32.81640625" customWidth="1"/>
    <col min="4" max="4" width="12" style="2" bestFit="1" customWidth="1"/>
    <col min="5" max="5" width="32.54296875" customWidth="1"/>
    <col min="6" max="6" width="12.54296875" customWidth="1"/>
    <col min="7" max="7" width="4.26953125" customWidth="1"/>
    <col min="8" max="9" width="10.54296875" bestFit="1" customWidth="1"/>
  </cols>
  <sheetData>
    <row r="1" spans="2:6" ht="15" thickBot="1" x14ac:dyDescent="0.4"/>
    <row r="2" spans="2:6" ht="15" thickBot="1" x14ac:dyDescent="0.4">
      <c r="B2" s="86" t="s">
        <v>35</v>
      </c>
      <c r="C2" s="87"/>
      <c r="D2" s="87"/>
      <c r="E2" s="87"/>
      <c r="F2" s="91"/>
    </row>
    <row r="4" spans="2:6" x14ac:dyDescent="0.35">
      <c r="B4" s="60">
        <v>45108</v>
      </c>
      <c r="C4" s="5"/>
      <c r="F4" s="9"/>
    </row>
    <row r="5" spans="2:6" ht="17.25" customHeight="1" x14ac:dyDescent="0.35">
      <c r="B5" s="42" t="s">
        <v>0</v>
      </c>
      <c r="C5" s="3" t="s">
        <v>1</v>
      </c>
      <c r="D5" s="42" t="s">
        <v>2</v>
      </c>
      <c r="E5" s="4" t="s">
        <v>3</v>
      </c>
      <c r="F5" s="8" t="s">
        <v>4</v>
      </c>
    </row>
    <row r="6" spans="2:6" x14ac:dyDescent="0.35">
      <c r="B6" s="61">
        <v>45126</v>
      </c>
      <c r="C6" s="13" t="s">
        <v>7</v>
      </c>
      <c r="D6" s="11">
        <v>1</v>
      </c>
      <c r="E6" s="7" t="s">
        <v>6</v>
      </c>
      <c r="F6" s="12">
        <v>162</v>
      </c>
    </row>
    <row r="7" spans="2:6" x14ac:dyDescent="0.35">
      <c r="B7" s="61">
        <v>45127</v>
      </c>
      <c r="C7" s="13" t="s">
        <v>7</v>
      </c>
      <c r="D7" s="11">
        <v>1</v>
      </c>
      <c r="E7" s="7" t="s">
        <v>6</v>
      </c>
      <c r="F7" s="12">
        <v>144</v>
      </c>
    </row>
    <row r="8" spans="2:6" x14ac:dyDescent="0.35">
      <c r="B8" s="2"/>
    </row>
    <row r="9" spans="2:6" x14ac:dyDescent="0.35">
      <c r="B9" s="60">
        <v>45139</v>
      </c>
      <c r="C9" s="5"/>
      <c r="F9" s="9"/>
    </row>
    <row r="10" spans="2:6" ht="18" customHeight="1" x14ac:dyDescent="0.35">
      <c r="B10" s="42" t="s">
        <v>0</v>
      </c>
      <c r="C10" s="3" t="s">
        <v>1</v>
      </c>
      <c r="D10" s="42" t="s">
        <v>2</v>
      </c>
      <c r="E10" s="4" t="s">
        <v>3</v>
      </c>
      <c r="F10" s="8" t="s">
        <v>4</v>
      </c>
    </row>
    <row r="11" spans="2:6" ht="18" customHeight="1" x14ac:dyDescent="0.35">
      <c r="B11" s="62"/>
      <c r="C11" s="63"/>
      <c r="D11" s="64"/>
      <c r="E11" s="65"/>
      <c r="F11" s="66"/>
    </row>
    <row r="12" spans="2:6" x14ac:dyDescent="0.35">
      <c r="B12" s="2"/>
    </row>
    <row r="13" spans="2:6" x14ac:dyDescent="0.35">
      <c r="B13" s="60">
        <v>45170</v>
      </c>
      <c r="C13" s="5"/>
      <c r="F13" s="9"/>
    </row>
    <row r="14" spans="2:6" ht="16.5" customHeight="1" x14ac:dyDescent="0.35">
      <c r="B14" s="42" t="s">
        <v>0</v>
      </c>
      <c r="C14" s="3" t="s">
        <v>1</v>
      </c>
      <c r="D14" s="42" t="s">
        <v>2</v>
      </c>
      <c r="E14" s="4" t="s">
        <v>3</v>
      </c>
      <c r="F14" s="8" t="s">
        <v>4</v>
      </c>
    </row>
    <row r="15" spans="2:6" s="14" customFormat="1" x14ac:dyDescent="0.35">
      <c r="B15" s="61">
        <v>45187</v>
      </c>
      <c r="C15" s="13" t="s">
        <v>10</v>
      </c>
      <c r="D15" s="11"/>
      <c r="E15" s="7" t="s">
        <v>8</v>
      </c>
      <c r="F15" s="15">
        <f>236.87+7.5</f>
        <v>244.37</v>
      </c>
    </row>
    <row r="16" spans="2:6" s="14" customFormat="1" x14ac:dyDescent="0.35">
      <c r="B16" s="61">
        <v>45188</v>
      </c>
      <c r="C16" s="13" t="s">
        <v>10</v>
      </c>
      <c r="D16" s="11"/>
      <c r="E16" s="7" t="s">
        <v>8</v>
      </c>
      <c r="F16" s="15">
        <f>127.51+7.5</f>
        <v>135.01</v>
      </c>
    </row>
    <row r="17" spans="2:6" x14ac:dyDescent="0.35">
      <c r="B17" s="61">
        <v>45190</v>
      </c>
      <c r="C17" s="13" t="s">
        <v>10</v>
      </c>
      <c r="D17" s="11"/>
      <c r="E17" s="7" t="s">
        <v>8</v>
      </c>
      <c r="F17" s="15">
        <f>133.22+7.5</f>
        <v>140.72</v>
      </c>
    </row>
  </sheetData>
  <mergeCells count="1">
    <mergeCell ref="B2:F2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2C30A8520877468B0629323196C4FF" ma:contentTypeVersion="21" ma:contentTypeDescription="Create a new document." ma:contentTypeScope="" ma:versionID="c3139fc3c673df5f2f8ab2161a1cf078">
  <xsd:schema xmlns:xsd="http://www.w3.org/2001/XMLSchema" xmlns:xs="http://www.w3.org/2001/XMLSchema" xmlns:p="http://schemas.microsoft.com/office/2006/metadata/properties" xmlns:ns2="93d5b4ae-fd5f-4a77-a5e5-125ec09ad000" xmlns:ns3="3fe1ab92-911c-466d-a1e5-9bc39b70a99e" xmlns:ns4="bd79969b-c608-4b7b-b6e2-397e1f86b16f" xmlns:ns5="0cea685c-2705-43d7-b523-8ddb71ca5719" targetNamespace="http://schemas.microsoft.com/office/2006/metadata/properties" ma:root="true" ma:fieldsID="70116fdceb33c7f163893d0e1fd19180" ns2:_="" ns3:_="" ns4:_="" ns5:_="">
    <xsd:import namespace="93d5b4ae-fd5f-4a77-a5e5-125ec09ad000"/>
    <xsd:import namespace="3fe1ab92-911c-466d-a1e5-9bc39b70a99e"/>
    <xsd:import namespace="bd79969b-c608-4b7b-b6e2-397e1f86b16f"/>
    <xsd:import namespace="0cea685c-2705-43d7-b523-8ddb71ca5719"/>
    <xsd:element name="properties">
      <xsd:complexType>
        <xsd:sequence>
          <xsd:element name="documentManagement">
            <xsd:complexType>
              <xsd:all>
                <xsd:element ref="ns2:Sign_x002d_off_x0020_status" minOccurs="0"/>
                <xsd:element ref="ns2:lbe9068ba2144257836c503922dbb604" minOccurs="0"/>
                <xsd:element ref="ns3:TaxCatchAll" minOccurs="0"/>
                <xsd:element ref="ns4:Approval_x0020_Status" minOccurs="0"/>
                <xsd:element ref="ns4:Approved_x0020_by" minOccurs="0"/>
                <xsd:element ref="ns4:Approval_x0020_Date" minOccurs="0"/>
                <xsd:element ref="ns5:MediaServiceMetadata" minOccurs="0"/>
                <xsd:element ref="ns5:MediaServiceFastMetadata" minOccurs="0"/>
                <xsd:element ref="ns3:SharedWithUsers" minOccurs="0"/>
                <xsd:element ref="ns3:SharedWithDetails" minOccurs="0"/>
                <xsd:element ref="ns5:lcf76f155ced4ddcb4097134ff3c332f" minOccurs="0"/>
                <xsd:element ref="ns5:MediaServiceObjectDetectorVersions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MediaServiceDateTaken" minOccurs="0"/>
                <xsd:element ref="ns5:MediaLengthInSeconds" minOccurs="0"/>
                <xsd:element ref="ns5:_Flow_SignoffStatus" minOccurs="0"/>
                <xsd:element ref="ns5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d5b4ae-fd5f-4a77-a5e5-125ec09ad000" elementFormDefault="qualified">
    <xsd:import namespace="http://schemas.microsoft.com/office/2006/documentManagement/types"/>
    <xsd:import namespace="http://schemas.microsoft.com/office/infopath/2007/PartnerControls"/>
    <xsd:element name="Sign_x002d_off_x0020_status" ma:index="3" nillable="true" ma:displayName="Sign-off status" ma:internalName="Sign_x002d_off_x0020_status">
      <xsd:simpleType>
        <xsd:restriction base="dms:Text">
          <xsd:maxLength value="255"/>
        </xsd:restriction>
      </xsd:simpleType>
    </xsd:element>
    <xsd:element name="lbe9068ba2144257836c503922dbb604" ma:index="6" nillable="true" ma:taxonomy="true" ma:internalName="lbe9068ba2144257836c503922dbb604" ma:taxonomyFieldName="category" ma:displayName="category" ma:default="" ma:fieldId="{5be9068b-a214-4257-836c-503922dbb604}" ma:sspId="3110710f-af1f-4457-9596-69bff0e43749" ma:termSetId="02450259-23b7-4790-8a7c-1a6c97290750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1ab92-911c-466d-a1e5-9bc39b70a99e" elementFormDefault="qualified">
    <xsd:import namespace="http://schemas.microsoft.com/office/2006/documentManagement/types"/>
    <xsd:import namespace="http://schemas.microsoft.com/office/infopath/2007/PartnerControls"/>
    <xsd:element name="TaxCatchAll" ma:index="7" nillable="true" ma:displayName="Taxonomy Catch All Column" ma:hidden="true" ma:list="{088839fc-ebaa-48a6-8132-10f898cd28c8}" ma:internalName="TaxCatchAll" ma:showField="CatchAllData" ma:web="3fe1ab92-911c-466d-a1e5-9bc39b70a9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79969b-c608-4b7b-b6e2-397e1f86b16f" elementFormDefault="qualified">
    <xsd:import namespace="http://schemas.microsoft.com/office/2006/documentManagement/types"/>
    <xsd:import namespace="http://schemas.microsoft.com/office/infopath/2007/PartnerControls"/>
    <xsd:element name="Approval_x0020_Status" ma:index="12" nillable="true" ma:displayName="Approval Status" ma:internalName="Approval_x0020_Status">
      <xsd:simpleType>
        <xsd:restriction base="dms:Text">
          <xsd:maxLength value="255"/>
        </xsd:restriction>
      </xsd:simpleType>
    </xsd:element>
    <xsd:element name="Approved_x0020_by" ma:index="13" nillable="true" ma:displayName="Approved by" ma:list="UserInfo" ma:SharePointGroup="0" ma:internalName="Approved_x0020_b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proval_x0020_Date" ma:index="14" nillable="true" ma:displayName="Approval Date" ma:format="DateOnly" ma:internalName="Approval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ea685c-2705-43d7-b523-8ddb71ca57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3110710f-af1f-4457-9596-69bff0e437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7" nillable="true" ma:displayName="Sign-off status" ma:internalName="Sign_x002d_off_x0020_status0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fe1ab92-911c-466d-a1e5-9bc39b70a99e" xsi:nil="true"/>
    <Sign_x002d_off_x0020_status xmlns="93d5b4ae-fd5f-4a77-a5e5-125ec09ad000" xsi:nil="true"/>
    <lbe9068ba2144257836c503922dbb604 xmlns="93d5b4ae-fd5f-4a77-a5e5-125ec09ad000">
      <Terms xmlns="http://schemas.microsoft.com/office/infopath/2007/PartnerControls"/>
    </lbe9068ba2144257836c503922dbb604>
    <Approval_x0020_Status xmlns="bd79969b-c608-4b7b-b6e2-397e1f86b16f" xsi:nil="true"/>
    <Approved_x0020_by xmlns="bd79969b-c608-4b7b-b6e2-397e1f86b16f">
      <UserInfo>
        <DisplayName/>
        <AccountId xsi:nil="true"/>
        <AccountType/>
      </UserInfo>
    </Approved_x0020_by>
    <Approval_x0020_Date xmlns="bd79969b-c608-4b7b-b6e2-397e1f86b16f" xsi:nil="true"/>
    <lcf76f155ced4ddcb4097134ff3c332f xmlns="0cea685c-2705-43d7-b523-8ddb71ca5719">
      <Terms xmlns="http://schemas.microsoft.com/office/infopath/2007/PartnerControls"/>
    </lcf76f155ced4ddcb4097134ff3c332f>
    <_Flow_SignoffStatus xmlns="0cea685c-2705-43d7-b523-8ddb71ca571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FDD437-BA80-41B3-95BC-A6422952CD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d5b4ae-fd5f-4a77-a5e5-125ec09ad000"/>
    <ds:schemaRef ds:uri="3fe1ab92-911c-466d-a1e5-9bc39b70a99e"/>
    <ds:schemaRef ds:uri="bd79969b-c608-4b7b-b6e2-397e1f86b16f"/>
    <ds:schemaRef ds:uri="0cea685c-2705-43d7-b523-8ddb71ca57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FE854D-2AB0-43BE-9E18-42939D04EBCB}">
  <ds:schemaRefs>
    <ds:schemaRef ds:uri="3fe1ab92-911c-466d-a1e5-9bc39b70a99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0cea685c-2705-43d7-b523-8ddb71ca5719"/>
    <ds:schemaRef ds:uri="bd79969b-c608-4b7b-b6e2-397e1f86b16f"/>
    <ds:schemaRef ds:uri="93d5b4ae-fd5f-4a77-a5e5-125ec09ad000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BBDCFC3-64A5-4128-857A-70B920071C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T. Eggar</vt:lpstr>
      <vt:lpstr>S. Payne</vt:lpstr>
      <vt:lpstr>N. Granger</vt:lpstr>
      <vt:lpstr>I. Lanaghan</vt:lpstr>
      <vt:lpstr>S. Deasley</vt:lpstr>
      <vt:lpstr>M. Brown</vt:lpstr>
      <vt:lpstr>S. Vaughan</vt:lpstr>
      <vt:lpstr>'I. Lanaghan'!Print_Area</vt:lpstr>
      <vt:lpstr>'M. Brown'!Print_Area</vt:lpstr>
      <vt:lpstr>'N. Granger'!Print_Area</vt:lpstr>
      <vt:lpstr>'S. Deasley'!Print_Area</vt:lpstr>
      <vt:lpstr>'S. Payne'!Print_Area</vt:lpstr>
      <vt:lpstr>'S. Vaughan'!Print_Area</vt:lpstr>
      <vt:lpstr>'T. Eggar'!Print_Area</vt:lpstr>
      <vt:lpstr>'I. Lanaghan'!Print_Titles</vt:lpstr>
      <vt:lpstr>'S. Deasley'!Print_Titles</vt:lpstr>
      <vt:lpstr>'T. Eggar'!Print_Titles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2024-03-11T09:18:27Z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0x010100662C30A8520877468B0629323196C4FF</vt:lpwstr>
  </property>
  <property fmtid="{D5CDD505-2E9C-101B-9397-08002B2CF9AE}" pid="3" name="Category">
    <vt:lpwstr/>
  </property>
  <property fmtid="{D5CDD505-2E9C-101B-9397-08002B2CF9AE}" pid="4" name="MediaServiceImageTags">
    <vt:lpwstr/>
  </property>
</Properties>
</file>